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kam\Documents\GDPP_2019_13-8-19\"/>
    </mc:Choice>
  </mc:AlternateContent>
  <xr:revisionPtr revIDLastSave="0" documentId="13_ncr:1_{89DBE422-744E-4EF0-A769-5D05C801C47C}" xr6:coauthVersionLast="45" xr6:coauthVersionMax="45" xr10:uidLastSave="{00000000-0000-0000-0000-000000000000}"/>
  <bookViews>
    <workbookView xWindow="-120" yWindow="-120" windowWidth="20730" windowHeight="11160" xr2:uid="{16EC7314-8037-49F7-A777-2BB8E2569724}"/>
  </bookViews>
  <sheets>
    <sheet name="2018 number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'2018 numbers'!$A$1:$N$437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5" i="1" l="1"/>
  <c r="B382" i="1"/>
  <c r="L380" i="1"/>
  <c r="L341" i="1"/>
  <c r="N339" i="1"/>
  <c r="N372" i="1" s="1"/>
  <c r="M339" i="1"/>
  <c r="L339" i="1"/>
  <c r="L372" i="1" s="1"/>
  <c r="K339" i="1"/>
  <c r="J339" i="1"/>
  <c r="K372" i="1" s="1"/>
  <c r="I339" i="1"/>
  <c r="H339" i="1"/>
  <c r="H372" i="1" s="1"/>
  <c r="G339" i="1"/>
  <c r="G372" i="1" s="1"/>
  <c r="F339" i="1"/>
  <c r="F372" i="1" s="1"/>
  <c r="E339" i="1"/>
  <c r="D339" i="1"/>
  <c r="D372" i="1" s="1"/>
  <c r="C339" i="1"/>
  <c r="B339" i="1"/>
  <c r="B341" i="1" s="1"/>
  <c r="N337" i="1"/>
  <c r="M337" i="1"/>
  <c r="M341" i="1" s="1"/>
  <c r="L337" i="1"/>
  <c r="K337" i="1"/>
  <c r="K341" i="1" s="1"/>
  <c r="J337" i="1"/>
  <c r="I337" i="1"/>
  <c r="I341" i="1" s="1"/>
  <c r="H337" i="1"/>
  <c r="G337" i="1"/>
  <c r="G341" i="1" s="1"/>
  <c r="F337" i="1"/>
  <c r="E337" i="1"/>
  <c r="E341" i="1" s="1"/>
  <c r="D337" i="1"/>
  <c r="C337" i="1"/>
  <c r="C341" i="1" s="1"/>
  <c r="B337" i="1"/>
  <c r="N335" i="1"/>
  <c r="N368" i="1" s="1"/>
  <c r="M335" i="1"/>
  <c r="L335" i="1"/>
  <c r="L368" i="1" s="1"/>
  <c r="K335" i="1"/>
  <c r="J335" i="1"/>
  <c r="I335" i="1"/>
  <c r="H335" i="1"/>
  <c r="I368" i="1" s="1"/>
  <c r="G335" i="1"/>
  <c r="F335" i="1"/>
  <c r="F368" i="1" s="1"/>
  <c r="E335" i="1"/>
  <c r="D335" i="1"/>
  <c r="E368" i="1" s="1"/>
  <c r="C335" i="1"/>
  <c r="B335" i="1"/>
  <c r="N333" i="1"/>
  <c r="M333" i="1"/>
  <c r="M366" i="1" s="1"/>
  <c r="L333" i="1"/>
  <c r="K333" i="1"/>
  <c r="L366" i="1" s="1"/>
  <c r="J333" i="1"/>
  <c r="I333" i="1"/>
  <c r="J366" i="1" s="1"/>
  <c r="H333" i="1"/>
  <c r="G333" i="1"/>
  <c r="H366" i="1" s="1"/>
  <c r="F333" i="1"/>
  <c r="E333" i="1"/>
  <c r="E366" i="1" s="1"/>
  <c r="D333" i="1"/>
  <c r="C333" i="1"/>
  <c r="D366" i="1" s="1"/>
  <c r="B333" i="1"/>
  <c r="N332" i="1"/>
  <c r="N365" i="1" s="1"/>
  <c r="M332" i="1"/>
  <c r="L332" i="1"/>
  <c r="L365" i="1" s="1"/>
  <c r="K332" i="1"/>
  <c r="K365" i="1" s="1"/>
  <c r="J332" i="1"/>
  <c r="J365" i="1" s="1"/>
  <c r="I332" i="1"/>
  <c r="H332" i="1"/>
  <c r="H365" i="1" s="1"/>
  <c r="G332" i="1"/>
  <c r="F332" i="1"/>
  <c r="G365" i="1" s="1"/>
  <c r="E332" i="1"/>
  <c r="D332" i="1"/>
  <c r="D365" i="1" s="1"/>
  <c r="C332" i="1"/>
  <c r="B332" i="1"/>
  <c r="C365" i="1" s="1"/>
  <c r="N331" i="1"/>
  <c r="M331" i="1"/>
  <c r="M364" i="1" s="1"/>
  <c r="L331" i="1"/>
  <c r="K331" i="1"/>
  <c r="K364" i="1" s="1"/>
  <c r="J331" i="1"/>
  <c r="I331" i="1"/>
  <c r="I364" i="1" s="1"/>
  <c r="H331" i="1"/>
  <c r="G331" i="1"/>
  <c r="G364" i="1" s="1"/>
  <c r="F331" i="1"/>
  <c r="E331" i="1"/>
  <c r="E364" i="1" s="1"/>
  <c r="D331" i="1"/>
  <c r="C331" i="1"/>
  <c r="D364" i="1" s="1"/>
  <c r="B331" i="1"/>
  <c r="N329" i="1"/>
  <c r="N362" i="1" s="1"/>
  <c r="M329" i="1"/>
  <c r="L329" i="1"/>
  <c r="M362" i="1" s="1"/>
  <c r="K329" i="1"/>
  <c r="J329" i="1"/>
  <c r="J362" i="1" s="1"/>
  <c r="I329" i="1"/>
  <c r="H329" i="1"/>
  <c r="I362" i="1" s="1"/>
  <c r="G329" i="1"/>
  <c r="F329" i="1"/>
  <c r="G362" i="1" s="1"/>
  <c r="E329" i="1"/>
  <c r="D329" i="1"/>
  <c r="D362" i="1" s="1"/>
  <c r="C329" i="1"/>
  <c r="B329" i="1"/>
  <c r="C362" i="1" s="1"/>
  <c r="N328" i="1"/>
  <c r="M328" i="1"/>
  <c r="M361" i="1" s="1"/>
  <c r="L328" i="1"/>
  <c r="K328" i="1"/>
  <c r="K361" i="1" s="1"/>
  <c r="J328" i="1"/>
  <c r="J361" i="1" s="1"/>
  <c r="I328" i="1"/>
  <c r="I361" i="1" s="1"/>
  <c r="H328" i="1"/>
  <c r="G328" i="1"/>
  <c r="G361" i="1" s="1"/>
  <c r="F328" i="1"/>
  <c r="E328" i="1"/>
  <c r="E361" i="1" s="1"/>
  <c r="D328" i="1"/>
  <c r="C328" i="1"/>
  <c r="C361" i="1" s="1"/>
  <c r="B328" i="1"/>
  <c r="N327" i="1"/>
  <c r="N360" i="1" s="1"/>
  <c r="M327" i="1"/>
  <c r="L327" i="1"/>
  <c r="M360" i="1" s="1"/>
  <c r="K327" i="1"/>
  <c r="J327" i="1"/>
  <c r="I327" i="1"/>
  <c r="H327" i="1"/>
  <c r="H360" i="1" s="1"/>
  <c r="G327" i="1"/>
  <c r="F327" i="1"/>
  <c r="F360" i="1" s="1"/>
  <c r="E327" i="1"/>
  <c r="D327" i="1"/>
  <c r="E360" i="1" s="1"/>
  <c r="C327" i="1"/>
  <c r="B327" i="1"/>
  <c r="C360" i="1" s="1"/>
  <c r="N325" i="1"/>
  <c r="M325" i="1"/>
  <c r="M358" i="1" s="1"/>
  <c r="L325" i="1"/>
  <c r="K325" i="1"/>
  <c r="L358" i="1" s="1"/>
  <c r="J325" i="1"/>
  <c r="I325" i="1"/>
  <c r="I358" i="1" s="1"/>
  <c r="H325" i="1"/>
  <c r="G325" i="1"/>
  <c r="H358" i="1" s="1"/>
  <c r="F325" i="1"/>
  <c r="E325" i="1"/>
  <c r="E358" i="1" s="1"/>
  <c r="D325" i="1"/>
  <c r="C325" i="1"/>
  <c r="C358" i="1" s="1"/>
  <c r="B325" i="1"/>
  <c r="N323" i="1"/>
  <c r="N356" i="1" s="1"/>
  <c r="M323" i="1"/>
  <c r="L323" i="1"/>
  <c r="L356" i="1" s="1"/>
  <c r="K323" i="1"/>
  <c r="J323" i="1"/>
  <c r="J356" i="1" s="1"/>
  <c r="I323" i="1"/>
  <c r="I356" i="1" s="1"/>
  <c r="H323" i="1"/>
  <c r="H356" i="1" s="1"/>
  <c r="G323" i="1"/>
  <c r="F323" i="1"/>
  <c r="F356" i="1" s="1"/>
  <c r="E323" i="1"/>
  <c r="D323" i="1"/>
  <c r="E356" i="1" s="1"/>
  <c r="C323" i="1"/>
  <c r="B323" i="1"/>
  <c r="N322" i="1"/>
  <c r="M322" i="1"/>
  <c r="M355" i="1" s="1"/>
  <c r="L322" i="1"/>
  <c r="K322" i="1"/>
  <c r="L355" i="1" s="1"/>
  <c r="J322" i="1"/>
  <c r="I322" i="1"/>
  <c r="J355" i="1" s="1"/>
  <c r="H322" i="1"/>
  <c r="G322" i="1"/>
  <c r="H355" i="1" s="1"/>
  <c r="F322" i="1"/>
  <c r="E322" i="1"/>
  <c r="E355" i="1" s="1"/>
  <c r="D322" i="1"/>
  <c r="C322" i="1"/>
  <c r="D355" i="1" s="1"/>
  <c r="B322" i="1"/>
  <c r="N321" i="1"/>
  <c r="N354" i="1" s="1"/>
  <c r="M321" i="1"/>
  <c r="L321" i="1"/>
  <c r="L354" i="1" s="1"/>
  <c r="K321" i="1"/>
  <c r="J321" i="1"/>
  <c r="J354" i="1" s="1"/>
  <c r="I321" i="1"/>
  <c r="H321" i="1"/>
  <c r="H354" i="1" s="1"/>
  <c r="G321" i="1"/>
  <c r="F321" i="1"/>
  <c r="G354" i="1" s="1"/>
  <c r="E321" i="1"/>
  <c r="D321" i="1"/>
  <c r="D354" i="1" s="1"/>
  <c r="C321" i="1"/>
  <c r="C354" i="1" s="1"/>
  <c r="B321" i="1"/>
  <c r="N319" i="1"/>
  <c r="M319" i="1"/>
  <c r="M352" i="1" s="1"/>
  <c r="L319" i="1"/>
  <c r="K319" i="1"/>
  <c r="K352" i="1" s="1"/>
  <c r="J319" i="1"/>
  <c r="I319" i="1"/>
  <c r="J352" i="1" s="1"/>
  <c r="H319" i="1"/>
  <c r="G319" i="1"/>
  <c r="G352" i="1" s="1"/>
  <c r="F319" i="1"/>
  <c r="E319" i="1"/>
  <c r="E352" i="1" s="1"/>
  <c r="D319" i="1"/>
  <c r="C319" i="1"/>
  <c r="D352" i="1" s="1"/>
  <c r="B319" i="1"/>
  <c r="N318" i="1"/>
  <c r="N351" i="1" s="1"/>
  <c r="M318" i="1"/>
  <c r="L318" i="1"/>
  <c r="M351" i="1" s="1"/>
  <c r="K318" i="1"/>
  <c r="J318" i="1"/>
  <c r="J351" i="1" s="1"/>
  <c r="I318" i="1"/>
  <c r="H318" i="1"/>
  <c r="I351" i="1" s="1"/>
  <c r="G318" i="1"/>
  <c r="F318" i="1"/>
  <c r="G351" i="1" s="1"/>
  <c r="E318" i="1"/>
  <c r="D318" i="1"/>
  <c r="D351" i="1" s="1"/>
  <c r="C318" i="1"/>
  <c r="B318" i="1"/>
  <c r="C351" i="1" s="1"/>
  <c r="N317" i="1"/>
  <c r="M317" i="1"/>
  <c r="M350" i="1" s="1"/>
  <c r="L317" i="1"/>
  <c r="K317" i="1"/>
  <c r="K350" i="1" s="1"/>
  <c r="J317" i="1"/>
  <c r="I317" i="1"/>
  <c r="J350" i="1" s="1"/>
  <c r="H317" i="1"/>
  <c r="G317" i="1"/>
  <c r="G350" i="1" s="1"/>
  <c r="F317" i="1"/>
  <c r="E317" i="1"/>
  <c r="E350" i="1" s="1"/>
  <c r="D317" i="1"/>
  <c r="C317" i="1"/>
  <c r="C350" i="1" s="1"/>
  <c r="B317" i="1"/>
  <c r="N316" i="1"/>
  <c r="N349" i="1" s="1"/>
  <c r="M316" i="1"/>
  <c r="L316" i="1"/>
  <c r="M349" i="1" s="1"/>
  <c r="K316" i="1"/>
  <c r="J316" i="1"/>
  <c r="I316" i="1"/>
  <c r="H316" i="1"/>
  <c r="I349" i="1" s="1"/>
  <c r="G316" i="1"/>
  <c r="F316" i="1"/>
  <c r="F349" i="1" s="1"/>
  <c r="E316" i="1"/>
  <c r="D316" i="1"/>
  <c r="E349" i="1" s="1"/>
  <c r="C316" i="1"/>
  <c r="B316" i="1"/>
  <c r="C349" i="1" s="1"/>
  <c r="J277" i="1"/>
  <c r="B277" i="1"/>
  <c r="N275" i="1"/>
  <c r="M275" i="1"/>
  <c r="M434" i="1" s="1"/>
  <c r="L275" i="1"/>
  <c r="K275" i="1"/>
  <c r="K386" i="1" s="1"/>
  <c r="J275" i="1"/>
  <c r="I275" i="1"/>
  <c r="I308" i="1" s="1"/>
  <c r="H275" i="1"/>
  <c r="G275" i="1"/>
  <c r="G308" i="1" s="1"/>
  <c r="F275" i="1"/>
  <c r="F434" i="1" s="1"/>
  <c r="E275" i="1"/>
  <c r="D275" i="1"/>
  <c r="C275" i="1"/>
  <c r="B275" i="1"/>
  <c r="B434" i="1" s="1"/>
  <c r="N273" i="1"/>
  <c r="N401" i="1" s="1"/>
  <c r="M273" i="1"/>
  <c r="L273" i="1"/>
  <c r="L401" i="1" s="1"/>
  <c r="K273" i="1"/>
  <c r="J273" i="1"/>
  <c r="J401" i="1" s="1"/>
  <c r="I273" i="1"/>
  <c r="H273" i="1"/>
  <c r="H277" i="1" s="1"/>
  <c r="G273" i="1"/>
  <c r="G277" i="1" s="1"/>
  <c r="F273" i="1"/>
  <c r="F401" i="1" s="1"/>
  <c r="E273" i="1"/>
  <c r="D273" i="1"/>
  <c r="D401" i="1" s="1"/>
  <c r="C273" i="1"/>
  <c r="C401" i="1" s="1"/>
  <c r="B273" i="1"/>
  <c r="B401" i="1" s="1"/>
  <c r="N271" i="1"/>
  <c r="M271" i="1"/>
  <c r="N304" i="1" s="1"/>
  <c r="L271" i="1"/>
  <c r="K271" i="1"/>
  <c r="J271" i="1"/>
  <c r="I271" i="1"/>
  <c r="H271" i="1"/>
  <c r="G271" i="1"/>
  <c r="G430" i="1" s="1"/>
  <c r="F271" i="1"/>
  <c r="E271" i="1"/>
  <c r="F304" i="1" s="1"/>
  <c r="D271" i="1"/>
  <c r="C271" i="1"/>
  <c r="B271" i="1"/>
  <c r="N269" i="1"/>
  <c r="N428" i="1" s="1"/>
  <c r="M269" i="1"/>
  <c r="L269" i="1"/>
  <c r="K269" i="1"/>
  <c r="J269" i="1"/>
  <c r="J428" i="1" s="1"/>
  <c r="I269" i="1"/>
  <c r="I302" i="1" s="1"/>
  <c r="H269" i="1"/>
  <c r="G269" i="1"/>
  <c r="F269" i="1"/>
  <c r="G302" i="1" s="1"/>
  <c r="E269" i="1"/>
  <c r="D269" i="1"/>
  <c r="D428" i="1" s="1"/>
  <c r="C269" i="1"/>
  <c r="B269" i="1"/>
  <c r="C302" i="1" s="1"/>
  <c r="N268" i="1"/>
  <c r="M268" i="1"/>
  <c r="M301" i="1" s="1"/>
  <c r="L268" i="1"/>
  <c r="K268" i="1"/>
  <c r="K427" i="1" s="1"/>
  <c r="J268" i="1"/>
  <c r="I268" i="1"/>
  <c r="H268" i="1"/>
  <c r="G268" i="1"/>
  <c r="G427" i="1" s="1"/>
  <c r="F268" i="1"/>
  <c r="E268" i="1"/>
  <c r="D268" i="1"/>
  <c r="C268" i="1"/>
  <c r="B268" i="1"/>
  <c r="N267" i="1"/>
  <c r="N426" i="1" s="1"/>
  <c r="M267" i="1"/>
  <c r="L267" i="1"/>
  <c r="M300" i="1" s="1"/>
  <c r="K267" i="1"/>
  <c r="J267" i="1"/>
  <c r="K300" i="1" s="1"/>
  <c r="I267" i="1"/>
  <c r="H267" i="1"/>
  <c r="G267" i="1"/>
  <c r="F267" i="1"/>
  <c r="E267" i="1"/>
  <c r="D267" i="1"/>
  <c r="D426" i="1" s="1"/>
  <c r="C267" i="1"/>
  <c r="C300" i="1" s="1"/>
  <c r="B267" i="1"/>
  <c r="N265" i="1"/>
  <c r="M265" i="1"/>
  <c r="N298" i="1" s="1"/>
  <c r="L265" i="1"/>
  <c r="K265" i="1"/>
  <c r="K424" i="1" s="1"/>
  <c r="J265" i="1"/>
  <c r="I265" i="1"/>
  <c r="J298" i="1" s="1"/>
  <c r="H265" i="1"/>
  <c r="H298" i="1" s="1"/>
  <c r="G265" i="1"/>
  <c r="G298" i="1" s="1"/>
  <c r="F265" i="1"/>
  <c r="E265" i="1"/>
  <c r="E424" i="1" s="1"/>
  <c r="D265" i="1"/>
  <c r="C265" i="1"/>
  <c r="C298" i="1" s="1"/>
  <c r="B265" i="1"/>
  <c r="N264" i="1"/>
  <c r="N423" i="1" s="1"/>
  <c r="M264" i="1"/>
  <c r="L264" i="1"/>
  <c r="K264" i="1"/>
  <c r="J264" i="1"/>
  <c r="I264" i="1"/>
  <c r="H264" i="1"/>
  <c r="G264" i="1"/>
  <c r="F264" i="1"/>
  <c r="G297" i="1" s="1"/>
  <c r="E264" i="1"/>
  <c r="D264" i="1"/>
  <c r="C264" i="1"/>
  <c r="B264" i="1"/>
  <c r="B423" i="1" s="1"/>
  <c r="N263" i="1"/>
  <c r="M263" i="1"/>
  <c r="L263" i="1"/>
  <c r="K263" i="1"/>
  <c r="K422" i="1" s="1"/>
  <c r="J263" i="1"/>
  <c r="I263" i="1"/>
  <c r="J296" i="1" s="1"/>
  <c r="H263" i="1"/>
  <c r="G263" i="1"/>
  <c r="F263" i="1"/>
  <c r="E263" i="1"/>
  <c r="E422" i="1" s="1"/>
  <c r="D263" i="1"/>
  <c r="C263" i="1"/>
  <c r="C296" i="1" s="1"/>
  <c r="B263" i="1"/>
  <c r="N261" i="1"/>
  <c r="N294" i="1" s="1"/>
  <c r="M261" i="1"/>
  <c r="L261" i="1"/>
  <c r="L420" i="1" s="1"/>
  <c r="K261" i="1"/>
  <c r="J261" i="1"/>
  <c r="I261" i="1"/>
  <c r="H261" i="1"/>
  <c r="H420" i="1" s="1"/>
  <c r="G261" i="1"/>
  <c r="F261" i="1"/>
  <c r="F294" i="1" s="1"/>
  <c r="E261" i="1"/>
  <c r="D261" i="1"/>
  <c r="D294" i="1" s="1"/>
  <c r="C261" i="1"/>
  <c r="B261" i="1"/>
  <c r="B420" i="1" s="1"/>
  <c r="N259" i="1"/>
  <c r="M259" i="1"/>
  <c r="L259" i="1"/>
  <c r="K259" i="1"/>
  <c r="J259" i="1"/>
  <c r="I259" i="1"/>
  <c r="I418" i="1" s="1"/>
  <c r="H259" i="1"/>
  <c r="H418" i="1" s="1"/>
  <c r="G259" i="1"/>
  <c r="F259" i="1"/>
  <c r="E259" i="1"/>
  <c r="E418" i="1" s="1"/>
  <c r="D259" i="1"/>
  <c r="D418" i="1" s="1"/>
  <c r="C259" i="1"/>
  <c r="B259" i="1"/>
  <c r="N258" i="1"/>
  <c r="M258" i="1"/>
  <c r="L258" i="1"/>
  <c r="L417" i="1" s="1"/>
  <c r="K258" i="1"/>
  <c r="J258" i="1"/>
  <c r="K291" i="1" s="1"/>
  <c r="I258" i="1"/>
  <c r="H258" i="1"/>
  <c r="I291" i="1" s="1"/>
  <c r="G258" i="1"/>
  <c r="F258" i="1"/>
  <c r="F417" i="1" s="1"/>
  <c r="E258" i="1"/>
  <c r="E417" i="1" s="1"/>
  <c r="D258" i="1"/>
  <c r="C258" i="1"/>
  <c r="B258" i="1"/>
  <c r="B417" i="1" s="1"/>
  <c r="N257" i="1"/>
  <c r="N416" i="1" s="1"/>
  <c r="M257" i="1"/>
  <c r="N290" i="1" s="1"/>
  <c r="L257" i="1"/>
  <c r="K257" i="1"/>
  <c r="L290" i="1" s="1"/>
  <c r="J257" i="1"/>
  <c r="J290" i="1" s="1"/>
  <c r="I257" i="1"/>
  <c r="I416" i="1" s="1"/>
  <c r="H257" i="1"/>
  <c r="G257" i="1"/>
  <c r="H290" i="1" s="1"/>
  <c r="F257" i="1"/>
  <c r="F290" i="1" s="1"/>
  <c r="E257" i="1"/>
  <c r="E290" i="1" s="1"/>
  <c r="D257" i="1"/>
  <c r="C257" i="1"/>
  <c r="D290" i="1" s="1"/>
  <c r="B257" i="1"/>
  <c r="B416" i="1" s="1"/>
  <c r="N255" i="1"/>
  <c r="N383" i="1" s="1"/>
  <c r="M255" i="1"/>
  <c r="L255" i="1"/>
  <c r="L414" i="1" s="1"/>
  <c r="K255" i="1"/>
  <c r="K414" i="1" s="1"/>
  <c r="J255" i="1"/>
  <c r="I255" i="1"/>
  <c r="H255" i="1"/>
  <c r="G255" i="1"/>
  <c r="F255" i="1"/>
  <c r="F414" i="1" s="1"/>
  <c r="E255" i="1"/>
  <c r="D255" i="1"/>
  <c r="E288" i="1" s="1"/>
  <c r="C255" i="1"/>
  <c r="B255" i="1"/>
  <c r="N254" i="1"/>
  <c r="M254" i="1"/>
  <c r="M413" i="1" s="1"/>
  <c r="L254" i="1"/>
  <c r="L413" i="1" s="1"/>
  <c r="K254" i="1"/>
  <c r="J254" i="1"/>
  <c r="I254" i="1"/>
  <c r="I413" i="1" s="1"/>
  <c r="H254" i="1"/>
  <c r="H413" i="1" s="1"/>
  <c r="G254" i="1"/>
  <c r="G287" i="1" s="1"/>
  <c r="F254" i="1"/>
  <c r="E254" i="1"/>
  <c r="D254" i="1"/>
  <c r="C254" i="1"/>
  <c r="B254" i="1"/>
  <c r="N253" i="1"/>
  <c r="N286" i="1" s="1"/>
  <c r="M253" i="1"/>
  <c r="L253" i="1"/>
  <c r="L381" i="1" s="1"/>
  <c r="K253" i="1"/>
  <c r="J253" i="1"/>
  <c r="J412" i="1" s="1"/>
  <c r="I253" i="1"/>
  <c r="I412" i="1" s="1"/>
  <c r="H253" i="1"/>
  <c r="G253" i="1"/>
  <c r="F253" i="1"/>
  <c r="F412" i="1" s="1"/>
  <c r="E253" i="1"/>
  <c r="E412" i="1" s="1"/>
  <c r="D253" i="1"/>
  <c r="D286" i="1" s="1"/>
  <c r="C253" i="1"/>
  <c r="B253" i="1"/>
  <c r="C286" i="1" s="1"/>
  <c r="N252" i="1"/>
  <c r="N380" i="1" s="1"/>
  <c r="M252" i="1"/>
  <c r="M411" i="1" s="1"/>
  <c r="L252" i="1"/>
  <c r="K252" i="1"/>
  <c r="J252" i="1"/>
  <c r="J411" i="1" s="1"/>
  <c r="I252" i="1"/>
  <c r="H252" i="1"/>
  <c r="G252" i="1"/>
  <c r="G411" i="1" s="1"/>
  <c r="F252" i="1"/>
  <c r="F411" i="1" s="1"/>
  <c r="E252" i="1"/>
  <c r="D252" i="1"/>
  <c r="C252" i="1"/>
  <c r="C380" i="1" s="1"/>
  <c r="B252" i="1"/>
  <c r="B411" i="1" s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B218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88" i="1"/>
  <c r="I188" i="1"/>
  <c r="E188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N185" i="1"/>
  <c r="M185" i="1"/>
  <c r="M189" i="1" s="1"/>
  <c r="M218" i="1" s="1"/>
  <c r="L185" i="1"/>
  <c r="K185" i="1"/>
  <c r="J185" i="1"/>
  <c r="I185" i="1"/>
  <c r="I189" i="1" s="1"/>
  <c r="I218" i="1" s="1"/>
  <c r="H185" i="1"/>
  <c r="G185" i="1"/>
  <c r="F185" i="1"/>
  <c r="E185" i="1"/>
  <c r="E189" i="1" s="1"/>
  <c r="E218" i="1" s="1"/>
  <c r="D185" i="1"/>
  <c r="C185" i="1"/>
  <c r="B185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B159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J130" i="1"/>
  <c r="J159" i="1" s="1"/>
  <c r="G130" i="1"/>
  <c r="E130" i="1"/>
  <c r="E159" i="1" s="1"/>
  <c r="B130" i="1"/>
  <c r="N129" i="1"/>
  <c r="N188" i="1" s="1"/>
  <c r="N189" i="1" s="1"/>
  <c r="N218" i="1" s="1"/>
  <c r="M129" i="1"/>
  <c r="L129" i="1"/>
  <c r="L188" i="1" s="1"/>
  <c r="L189" i="1" s="1"/>
  <c r="K129" i="1"/>
  <c r="K188" i="1" s="1"/>
  <c r="J129" i="1"/>
  <c r="J188" i="1" s="1"/>
  <c r="J189" i="1" s="1"/>
  <c r="J218" i="1" s="1"/>
  <c r="I129" i="1"/>
  <c r="H129" i="1"/>
  <c r="H188" i="1" s="1"/>
  <c r="H189" i="1" s="1"/>
  <c r="G129" i="1"/>
  <c r="G188" i="1" s="1"/>
  <c r="F129" i="1"/>
  <c r="F188" i="1" s="1"/>
  <c r="F189" i="1" s="1"/>
  <c r="F218" i="1" s="1"/>
  <c r="E129" i="1"/>
  <c r="D129" i="1"/>
  <c r="D188" i="1" s="1"/>
  <c r="D189" i="1" s="1"/>
  <c r="C129" i="1"/>
  <c r="C188" i="1" s="1"/>
  <c r="B129" i="1"/>
  <c r="B188" i="1" s="1"/>
  <c r="B189" i="1" s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N126" i="1"/>
  <c r="N130" i="1" s="1"/>
  <c r="N159" i="1" s="1"/>
  <c r="M126" i="1"/>
  <c r="M130" i="1" s="1"/>
  <c r="M159" i="1" s="1"/>
  <c r="L126" i="1"/>
  <c r="L130" i="1" s="1"/>
  <c r="K126" i="1"/>
  <c r="J126" i="1"/>
  <c r="I126" i="1"/>
  <c r="I130" i="1" s="1"/>
  <c r="I159" i="1" s="1"/>
  <c r="H126" i="1"/>
  <c r="H130" i="1" s="1"/>
  <c r="G126" i="1"/>
  <c r="F126" i="1"/>
  <c r="E126" i="1"/>
  <c r="D126" i="1"/>
  <c r="D130" i="1" s="1"/>
  <c r="C126" i="1"/>
  <c r="B126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N42" i="1"/>
  <c r="M42" i="1"/>
  <c r="M94" i="1" s="1"/>
  <c r="L42" i="1"/>
  <c r="L94" i="1" s="1"/>
  <c r="K42" i="1"/>
  <c r="K94" i="1" s="1"/>
  <c r="J42" i="1"/>
  <c r="I42" i="1"/>
  <c r="I94" i="1" s="1"/>
  <c r="H42" i="1"/>
  <c r="G42" i="1"/>
  <c r="H94" i="1" s="1"/>
  <c r="F42" i="1"/>
  <c r="E42" i="1"/>
  <c r="E94" i="1" s="1"/>
  <c r="D42" i="1"/>
  <c r="D94" i="1" s="1"/>
  <c r="C42" i="1"/>
  <c r="C94" i="1" s="1"/>
  <c r="B42" i="1"/>
  <c r="N37" i="1"/>
  <c r="M37" i="1"/>
  <c r="M89" i="1" s="1"/>
  <c r="L37" i="1"/>
  <c r="K37" i="1"/>
  <c r="L89" i="1" s="1"/>
  <c r="J37" i="1"/>
  <c r="I37" i="1"/>
  <c r="I89" i="1" s="1"/>
  <c r="H37" i="1"/>
  <c r="G37" i="1"/>
  <c r="G89" i="1" s="1"/>
  <c r="F37" i="1"/>
  <c r="E37" i="1"/>
  <c r="E89" i="1" s="1"/>
  <c r="D37" i="1"/>
  <c r="D89" i="1" s="1"/>
  <c r="C37" i="1"/>
  <c r="C89" i="1" s="1"/>
  <c r="B37" i="1"/>
  <c r="N33" i="1"/>
  <c r="M33" i="1"/>
  <c r="M31" i="1" s="1"/>
  <c r="L33" i="1"/>
  <c r="L85" i="1" s="1"/>
  <c r="K33" i="1"/>
  <c r="K85" i="1" s="1"/>
  <c r="J33" i="1"/>
  <c r="I33" i="1"/>
  <c r="I85" i="1" s="1"/>
  <c r="H33" i="1"/>
  <c r="H85" i="1" s="1"/>
  <c r="G33" i="1"/>
  <c r="G85" i="1" s="1"/>
  <c r="F33" i="1"/>
  <c r="E33" i="1"/>
  <c r="E31" i="1" s="1"/>
  <c r="D33" i="1"/>
  <c r="D85" i="1" s="1"/>
  <c r="C33" i="1"/>
  <c r="C85" i="1" s="1"/>
  <c r="B33" i="1"/>
  <c r="N32" i="1"/>
  <c r="N84" i="1" s="1"/>
  <c r="M32" i="1"/>
  <c r="M84" i="1" s="1"/>
  <c r="L32" i="1"/>
  <c r="L84" i="1" s="1"/>
  <c r="K32" i="1"/>
  <c r="J32" i="1"/>
  <c r="J84" i="1" s="1"/>
  <c r="I32" i="1"/>
  <c r="I84" i="1" s="1"/>
  <c r="H32" i="1"/>
  <c r="H84" i="1" s="1"/>
  <c r="G32" i="1"/>
  <c r="F32" i="1"/>
  <c r="F84" i="1" s="1"/>
  <c r="E32" i="1"/>
  <c r="E84" i="1" s="1"/>
  <c r="D32" i="1"/>
  <c r="D31" i="1" s="1"/>
  <c r="D83" i="1" s="1"/>
  <c r="C32" i="1"/>
  <c r="C84" i="1" s="1"/>
  <c r="B32" i="1"/>
  <c r="B31" i="1" s="1"/>
  <c r="K31" i="1"/>
  <c r="I31" i="1"/>
  <c r="C31" i="1"/>
  <c r="N27" i="1"/>
  <c r="N79" i="1" s="1"/>
  <c r="M27" i="1"/>
  <c r="M79" i="1" s="1"/>
  <c r="L27" i="1"/>
  <c r="L79" i="1" s="1"/>
  <c r="K27" i="1"/>
  <c r="K79" i="1" s="1"/>
  <c r="J27" i="1"/>
  <c r="J79" i="1" s="1"/>
  <c r="I27" i="1"/>
  <c r="I79" i="1" s="1"/>
  <c r="H27" i="1"/>
  <c r="H79" i="1" s="1"/>
  <c r="G27" i="1"/>
  <c r="G79" i="1" s="1"/>
  <c r="F27" i="1"/>
  <c r="F79" i="1" s="1"/>
  <c r="E27" i="1"/>
  <c r="E79" i="1" s="1"/>
  <c r="D27" i="1"/>
  <c r="D79" i="1" s="1"/>
  <c r="C27" i="1"/>
  <c r="C79" i="1" s="1"/>
  <c r="B27" i="1"/>
  <c r="N23" i="1"/>
  <c r="N75" i="1" s="1"/>
  <c r="M23" i="1"/>
  <c r="M21" i="1" s="1"/>
  <c r="M73" i="1" s="1"/>
  <c r="L23" i="1"/>
  <c r="K23" i="1"/>
  <c r="L75" i="1" s="1"/>
  <c r="J23" i="1"/>
  <c r="J75" i="1" s="1"/>
  <c r="I23" i="1"/>
  <c r="I75" i="1" s="1"/>
  <c r="H23" i="1"/>
  <c r="G23" i="1"/>
  <c r="H75" i="1" s="1"/>
  <c r="F23" i="1"/>
  <c r="F75" i="1" s="1"/>
  <c r="E23" i="1"/>
  <c r="E75" i="1" s="1"/>
  <c r="D23" i="1"/>
  <c r="C23" i="1"/>
  <c r="D75" i="1" s="1"/>
  <c r="B23" i="1"/>
  <c r="N22" i="1"/>
  <c r="N74" i="1" s="1"/>
  <c r="M22" i="1"/>
  <c r="L22" i="1"/>
  <c r="L21" i="1" s="1"/>
  <c r="K22" i="1"/>
  <c r="J22" i="1"/>
  <c r="J21" i="1" s="1"/>
  <c r="J73" i="1" s="1"/>
  <c r="I22" i="1"/>
  <c r="H22" i="1"/>
  <c r="H74" i="1" s="1"/>
  <c r="G22" i="1"/>
  <c r="G74" i="1" s="1"/>
  <c r="F22" i="1"/>
  <c r="F74" i="1" s="1"/>
  <c r="E22" i="1"/>
  <c r="D22" i="1"/>
  <c r="D21" i="1" s="1"/>
  <c r="C22" i="1"/>
  <c r="B22" i="1"/>
  <c r="B21" i="1" s="1"/>
  <c r="I21" i="1"/>
  <c r="G21" i="1"/>
  <c r="N17" i="1"/>
  <c r="N69" i="1" s="1"/>
  <c r="M17" i="1"/>
  <c r="M69" i="1" s="1"/>
  <c r="L17" i="1"/>
  <c r="K17" i="1"/>
  <c r="L69" i="1" s="1"/>
  <c r="J17" i="1"/>
  <c r="J69" i="1" s="1"/>
  <c r="I17" i="1"/>
  <c r="I69" i="1" s="1"/>
  <c r="H17" i="1"/>
  <c r="G17" i="1"/>
  <c r="H69" i="1" s="1"/>
  <c r="F17" i="1"/>
  <c r="F69" i="1" s="1"/>
  <c r="E17" i="1"/>
  <c r="E69" i="1" s="1"/>
  <c r="D17" i="1"/>
  <c r="C17" i="1"/>
  <c r="D69" i="1" s="1"/>
  <c r="B17" i="1"/>
  <c r="N16" i="1"/>
  <c r="N68" i="1" s="1"/>
  <c r="M16" i="1"/>
  <c r="L16" i="1"/>
  <c r="M68" i="1" s="1"/>
  <c r="K16" i="1"/>
  <c r="J16" i="1"/>
  <c r="K68" i="1" s="1"/>
  <c r="I16" i="1"/>
  <c r="H16" i="1"/>
  <c r="H68" i="1" s="1"/>
  <c r="G16" i="1"/>
  <c r="G68" i="1" s="1"/>
  <c r="F16" i="1"/>
  <c r="F68" i="1" s="1"/>
  <c r="E16" i="1"/>
  <c r="D16" i="1"/>
  <c r="E68" i="1" s="1"/>
  <c r="C16" i="1"/>
  <c r="B16" i="1"/>
  <c r="C68" i="1" s="1"/>
  <c r="M15" i="1"/>
  <c r="K15" i="1"/>
  <c r="G15" i="1"/>
  <c r="E15" i="1"/>
  <c r="C15" i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N11" i="1" s="1"/>
  <c r="N63" i="1" s="1"/>
  <c r="M12" i="1"/>
  <c r="M64" i="1" s="1"/>
  <c r="L12" i="1"/>
  <c r="L11" i="1" s="1"/>
  <c r="L63" i="1" s="1"/>
  <c r="K12" i="1"/>
  <c r="J12" i="1"/>
  <c r="J11" i="1" s="1"/>
  <c r="J63" i="1" s="1"/>
  <c r="I12" i="1"/>
  <c r="I64" i="1" s="1"/>
  <c r="H12" i="1"/>
  <c r="H64" i="1" s="1"/>
  <c r="G12" i="1"/>
  <c r="F12" i="1"/>
  <c r="F11" i="1" s="1"/>
  <c r="F63" i="1" s="1"/>
  <c r="E12" i="1"/>
  <c r="E64" i="1" s="1"/>
  <c r="D12" i="1"/>
  <c r="D11" i="1" s="1"/>
  <c r="C12" i="1"/>
  <c r="B12" i="1"/>
  <c r="B11" i="1" s="1"/>
  <c r="M11" i="1"/>
  <c r="M19" i="1" s="1"/>
  <c r="K11" i="1"/>
  <c r="K63" i="1" s="1"/>
  <c r="I11" i="1"/>
  <c r="G11" i="1"/>
  <c r="G63" i="1" s="1"/>
  <c r="E11" i="1"/>
  <c r="E63" i="1" s="1"/>
  <c r="C11" i="1"/>
  <c r="C63" i="1" s="1"/>
  <c r="N9" i="1"/>
  <c r="N61" i="1" s="1"/>
  <c r="M9" i="1"/>
  <c r="L9" i="1"/>
  <c r="M61" i="1" s="1"/>
  <c r="K9" i="1"/>
  <c r="K61" i="1" s="1"/>
  <c r="J9" i="1"/>
  <c r="J61" i="1" s="1"/>
  <c r="I9" i="1"/>
  <c r="H9" i="1"/>
  <c r="H61" i="1" s="1"/>
  <c r="G9" i="1"/>
  <c r="G61" i="1" s="1"/>
  <c r="F9" i="1"/>
  <c r="F61" i="1" s="1"/>
  <c r="E9" i="1"/>
  <c r="D9" i="1"/>
  <c r="E61" i="1" s="1"/>
  <c r="C9" i="1"/>
  <c r="C61" i="1" s="1"/>
  <c r="B9" i="1"/>
  <c r="N8" i="1"/>
  <c r="N60" i="1" s="1"/>
  <c r="M8" i="1"/>
  <c r="M60" i="1" s="1"/>
  <c r="L8" i="1"/>
  <c r="L60" i="1" s="1"/>
  <c r="K8" i="1"/>
  <c r="K60" i="1" s="1"/>
  <c r="J8" i="1"/>
  <c r="J60" i="1" s="1"/>
  <c r="I8" i="1"/>
  <c r="I60" i="1" s="1"/>
  <c r="H8" i="1"/>
  <c r="H60" i="1" s="1"/>
  <c r="G8" i="1"/>
  <c r="G60" i="1" s="1"/>
  <c r="F8" i="1"/>
  <c r="F60" i="1" s="1"/>
  <c r="E8" i="1"/>
  <c r="E60" i="1" s="1"/>
  <c r="D8" i="1"/>
  <c r="D60" i="1" s="1"/>
  <c r="C8" i="1"/>
  <c r="C60" i="1" s="1"/>
  <c r="B8" i="1"/>
  <c r="N7" i="1"/>
  <c r="N59" i="1" s="1"/>
  <c r="M7" i="1"/>
  <c r="M59" i="1" s="1"/>
  <c r="L7" i="1"/>
  <c r="L59" i="1" s="1"/>
  <c r="K7" i="1"/>
  <c r="J7" i="1"/>
  <c r="K59" i="1" s="1"/>
  <c r="I7" i="1"/>
  <c r="I59" i="1" s="1"/>
  <c r="H7" i="1"/>
  <c r="H59" i="1" s="1"/>
  <c r="G7" i="1"/>
  <c r="F7" i="1"/>
  <c r="G59" i="1" s="1"/>
  <c r="E7" i="1"/>
  <c r="E59" i="1" s="1"/>
  <c r="D7" i="1"/>
  <c r="D59" i="1" s="1"/>
  <c r="C7" i="1"/>
  <c r="B7" i="1"/>
  <c r="C59" i="1" s="1"/>
  <c r="N6" i="1"/>
  <c r="N58" i="1" s="1"/>
  <c r="M6" i="1"/>
  <c r="M58" i="1" s="1"/>
  <c r="L6" i="1"/>
  <c r="K6" i="1"/>
  <c r="L58" i="1" s="1"/>
  <c r="J6" i="1"/>
  <c r="J58" i="1" s="1"/>
  <c r="I6" i="1"/>
  <c r="I58" i="1" s="1"/>
  <c r="H6" i="1"/>
  <c r="G6" i="1"/>
  <c r="H58" i="1" s="1"/>
  <c r="F6" i="1"/>
  <c r="F58" i="1" s="1"/>
  <c r="E6" i="1"/>
  <c r="E58" i="1" s="1"/>
  <c r="D6" i="1"/>
  <c r="C6" i="1"/>
  <c r="D58" i="1" s="1"/>
  <c r="B6" i="1"/>
  <c r="N4" i="1"/>
  <c r="N56" i="1" s="1"/>
  <c r="M4" i="1"/>
  <c r="M44" i="1" s="1"/>
  <c r="L4" i="1"/>
  <c r="L44" i="1" s="1"/>
  <c r="K4" i="1"/>
  <c r="K44" i="1" s="1"/>
  <c r="K96" i="1" s="1"/>
  <c r="J4" i="1"/>
  <c r="J44" i="1" s="1"/>
  <c r="I4" i="1"/>
  <c r="I44" i="1" s="1"/>
  <c r="H4" i="1"/>
  <c r="H56" i="1" s="1"/>
  <c r="G4" i="1"/>
  <c r="G56" i="1" s="1"/>
  <c r="F4" i="1"/>
  <c r="F56" i="1" s="1"/>
  <c r="E4" i="1"/>
  <c r="E44" i="1" s="1"/>
  <c r="D4" i="1"/>
  <c r="E56" i="1" s="1"/>
  <c r="C4" i="1"/>
  <c r="C44" i="1" s="1"/>
  <c r="B4" i="1"/>
  <c r="E96" i="1" l="1"/>
  <c r="E83" i="1"/>
  <c r="M83" i="1"/>
  <c r="M25" i="1"/>
  <c r="M45" i="1"/>
  <c r="M47" i="1"/>
  <c r="J96" i="1"/>
  <c r="I73" i="1"/>
  <c r="C83" i="1"/>
  <c r="D63" i="1"/>
  <c r="D19" i="1"/>
  <c r="E67" i="1"/>
  <c r="L96" i="1"/>
  <c r="M96" i="1"/>
  <c r="I15" i="1"/>
  <c r="I19" i="1" s="1"/>
  <c r="G31" i="1"/>
  <c r="D44" i="1"/>
  <c r="D96" i="1" s="1"/>
  <c r="I56" i="1"/>
  <c r="I61" i="1"/>
  <c r="M63" i="1"/>
  <c r="I68" i="1"/>
  <c r="I74" i="1"/>
  <c r="M75" i="1"/>
  <c r="H89" i="1"/>
  <c r="H11" i="1"/>
  <c r="H63" i="1" s="1"/>
  <c r="B15" i="1"/>
  <c r="C67" i="1" s="1"/>
  <c r="J15" i="1"/>
  <c r="J19" i="1" s="1"/>
  <c r="C19" i="1"/>
  <c r="K19" i="1"/>
  <c r="F21" i="1"/>
  <c r="G73" i="1" s="1"/>
  <c r="N21" i="1"/>
  <c r="N73" i="1" s="1"/>
  <c r="H31" i="1"/>
  <c r="H83" i="1" s="1"/>
  <c r="F85" i="1"/>
  <c r="N85" i="1"/>
  <c r="J94" i="1"/>
  <c r="J56" i="1"/>
  <c r="J59" i="1"/>
  <c r="J64" i="1"/>
  <c r="J68" i="1"/>
  <c r="J74" i="1"/>
  <c r="G94" i="1"/>
  <c r="D218" i="1"/>
  <c r="L218" i="1"/>
  <c r="C189" i="1"/>
  <c r="C218" i="1" s="1"/>
  <c r="K189" i="1"/>
  <c r="K218" i="1" s="1"/>
  <c r="F44" i="1"/>
  <c r="F96" i="1" s="1"/>
  <c r="N44" i="1"/>
  <c r="N96" i="1" s="1"/>
  <c r="C56" i="1"/>
  <c r="K56" i="1"/>
  <c r="G58" i="1"/>
  <c r="C64" i="1"/>
  <c r="K64" i="1"/>
  <c r="G69" i="1"/>
  <c r="C74" i="1"/>
  <c r="K74" i="1"/>
  <c r="G75" i="1"/>
  <c r="D84" i="1"/>
  <c r="M85" i="1"/>
  <c r="K89" i="1"/>
  <c r="D15" i="1"/>
  <c r="D67" i="1" s="1"/>
  <c r="L15" i="1"/>
  <c r="L67" i="1" s="1"/>
  <c r="E19" i="1"/>
  <c r="H21" i="1"/>
  <c r="H73" i="1" s="1"/>
  <c r="J31" i="1"/>
  <c r="J83" i="1" s="1"/>
  <c r="F89" i="1"/>
  <c r="N89" i="1"/>
  <c r="G44" i="1"/>
  <c r="D56" i="1"/>
  <c r="L56" i="1"/>
  <c r="D61" i="1"/>
  <c r="L61" i="1"/>
  <c r="D64" i="1"/>
  <c r="L64" i="1"/>
  <c r="D68" i="1"/>
  <c r="L68" i="1"/>
  <c r="D74" i="1"/>
  <c r="L74" i="1"/>
  <c r="H159" i="1"/>
  <c r="K130" i="1"/>
  <c r="K159" i="1" s="1"/>
  <c r="M56" i="1"/>
  <c r="M74" i="1"/>
  <c r="E85" i="1"/>
  <c r="H44" i="1"/>
  <c r="H96" i="1" s="1"/>
  <c r="I63" i="1"/>
  <c r="E74" i="1"/>
  <c r="G84" i="1"/>
  <c r="F15" i="1"/>
  <c r="F67" i="1" s="1"/>
  <c r="N15" i="1"/>
  <c r="N67" i="1" s="1"/>
  <c r="G19" i="1"/>
  <c r="L31" i="1"/>
  <c r="L83" i="1" s="1"/>
  <c r="J85" i="1"/>
  <c r="F94" i="1"/>
  <c r="N94" i="1"/>
  <c r="F59" i="1"/>
  <c r="F64" i="1"/>
  <c r="N64" i="1"/>
  <c r="C130" i="1"/>
  <c r="C159" i="1" s="1"/>
  <c r="G189" i="1"/>
  <c r="G218" i="1" s="1"/>
  <c r="C21" i="1"/>
  <c r="C73" i="1" s="1"/>
  <c r="K21" i="1"/>
  <c r="K73" i="1" s="1"/>
  <c r="B44" i="1"/>
  <c r="C96" i="1" s="1"/>
  <c r="C58" i="1"/>
  <c r="K58" i="1"/>
  <c r="G64" i="1"/>
  <c r="C69" i="1"/>
  <c r="K69" i="1"/>
  <c r="C75" i="1"/>
  <c r="K75" i="1"/>
  <c r="H15" i="1"/>
  <c r="H67" i="1" s="1"/>
  <c r="F31" i="1"/>
  <c r="F83" i="1" s="1"/>
  <c r="N31" i="1"/>
  <c r="N83" i="1" s="1"/>
  <c r="J89" i="1"/>
  <c r="K84" i="1"/>
  <c r="D159" i="1"/>
  <c r="L159" i="1"/>
  <c r="F130" i="1"/>
  <c r="F159" i="1" s="1"/>
  <c r="E21" i="1"/>
  <c r="E73" i="1" s="1"/>
  <c r="G159" i="1"/>
  <c r="D411" i="1"/>
  <c r="D380" i="1"/>
  <c r="L411" i="1"/>
  <c r="G412" i="1"/>
  <c r="G286" i="1"/>
  <c r="G381" i="1"/>
  <c r="B413" i="1"/>
  <c r="J413" i="1"/>
  <c r="J382" i="1"/>
  <c r="E414" i="1"/>
  <c r="M414" i="1"/>
  <c r="M383" i="1"/>
  <c r="H416" i="1"/>
  <c r="C417" i="1"/>
  <c r="C386" i="1"/>
  <c r="K417" i="1"/>
  <c r="F418" i="1"/>
  <c r="F387" i="1"/>
  <c r="N418" i="1"/>
  <c r="I420" i="1"/>
  <c r="I389" i="1"/>
  <c r="D422" i="1"/>
  <c r="D391" i="1"/>
  <c r="D296" i="1"/>
  <c r="L422" i="1"/>
  <c r="L296" i="1"/>
  <c r="L391" i="1"/>
  <c r="G423" i="1"/>
  <c r="G392" i="1"/>
  <c r="B424" i="1"/>
  <c r="B393" i="1"/>
  <c r="J424" i="1"/>
  <c r="J393" i="1"/>
  <c r="E426" i="1"/>
  <c r="E395" i="1"/>
  <c r="M426" i="1"/>
  <c r="M395" i="1"/>
  <c r="H427" i="1"/>
  <c r="H396" i="1"/>
  <c r="C428" i="1"/>
  <c r="C397" i="1"/>
  <c r="K428" i="1"/>
  <c r="K302" i="1"/>
  <c r="K397" i="1"/>
  <c r="F430" i="1"/>
  <c r="F399" i="1"/>
  <c r="N430" i="1"/>
  <c r="I401" i="1"/>
  <c r="D434" i="1"/>
  <c r="D403" i="1"/>
  <c r="L434" i="1"/>
  <c r="L403" i="1"/>
  <c r="D285" i="1"/>
  <c r="M285" i="1"/>
  <c r="J286" i="1"/>
  <c r="D288" i="1"/>
  <c r="M288" i="1"/>
  <c r="H291" i="1"/>
  <c r="E292" i="1"/>
  <c r="N292" i="1"/>
  <c r="L294" i="1"/>
  <c r="I296" i="1"/>
  <c r="F297" i="1"/>
  <c r="M298" i="1"/>
  <c r="J300" i="1"/>
  <c r="H301" i="1"/>
  <c r="F302" i="1"/>
  <c r="E304" i="1"/>
  <c r="D308" i="1"/>
  <c r="F350" i="1"/>
  <c r="N350" i="1"/>
  <c r="F361" i="1"/>
  <c r="N361" i="1"/>
  <c r="H341" i="1"/>
  <c r="H349" i="1"/>
  <c r="I350" i="1"/>
  <c r="H351" i="1"/>
  <c r="I352" i="1"/>
  <c r="I354" i="1"/>
  <c r="I355" i="1"/>
  <c r="J358" i="1"/>
  <c r="I360" i="1"/>
  <c r="K362" i="1"/>
  <c r="J364" i="1"/>
  <c r="K366" i="1"/>
  <c r="M368" i="1"/>
  <c r="B380" i="1"/>
  <c r="F381" i="1"/>
  <c r="M382" i="1"/>
  <c r="I385" i="1"/>
  <c r="E387" i="1"/>
  <c r="K391" i="1"/>
  <c r="N395" i="1"/>
  <c r="H401" i="1"/>
  <c r="E411" i="1"/>
  <c r="E380" i="1"/>
  <c r="H381" i="1"/>
  <c r="H412" i="1"/>
  <c r="C413" i="1"/>
  <c r="C287" i="1"/>
  <c r="K413" i="1"/>
  <c r="K287" i="1"/>
  <c r="K382" i="1"/>
  <c r="D417" i="1"/>
  <c r="D386" i="1"/>
  <c r="G418" i="1"/>
  <c r="G387" i="1"/>
  <c r="J420" i="1"/>
  <c r="J389" i="1"/>
  <c r="M422" i="1"/>
  <c r="M391" i="1"/>
  <c r="H423" i="1"/>
  <c r="H297" i="1"/>
  <c r="C424" i="1"/>
  <c r="C393" i="1"/>
  <c r="F426" i="1"/>
  <c r="F395" i="1"/>
  <c r="I427" i="1"/>
  <c r="I396" i="1"/>
  <c r="L428" i="1"/>
  <c r="L397" i="1"/>
  <c r="E308" i="1"/>
  <c r="E434" i="1"/>
  <c r="E403" i="1"/>
  <c r="E285" i="1"/>
  <c r="N285" i="1"/>
  <c r="K286" i="1"/>
  <c r="H287" i="1"/>
  <c r="N288" i="1"/>
  <c r="F292" i="1"/>
  <c r="C294" i="1"/>
  <c r="M294" i="1"/>
  <c r="E298" i="1"/>
  <c r="I301" i="1"/>
  <c r="F308" i="1"/>
  <c r="J341" i="1"/>
  <c r="K351" i="1"/>
  <c r="K354" i="1"/>
  <c r="K355" i="1"/>
  <c r="K356" i="1"/>
  <c r="K358" i="1"/>
  <c r="L360" i="1"/>
  <c r="L362" i="1"/>
  <c r="L364" i="1"/>
  <c r="I381" i="1"/>
  <c r="E383" i="1"/>
  <c r="N385" i="1"/>
  <c r="H387" i="1"/>
  <c r="B392" i="1"/>
  <c r="G396" i="1"/>
  <c r="B403" i="1"/>
  <c r="D382" i="1"/>
  <c r="D413" i="1"/>
  <c r="G383" i="1"/>
  <c r="G288" i="1"/>
  <c r="G414" i="1"/>
  <c r="J416" i="1"/>
  <c r="J385" i="1"/>
  <c r="M386" i="1"/>
  <c r="M417" i="1"/>
  <c r="C420" i="1"/>
  <c r="C389" i="1"/>
  <c r="K420" i="1"/>
  <c r="K389" i="1"/>
  <c r="F391" i="1"/>
  <c r="F422" i="1"/>
  <c r="N391" i="1"/>
  <c r="N422" i="1"/>
  <c r="I423" i="1"/>
  <c r="I392" i="1"/>
  <c r="D298" i="1"/>
  <c r="D424" i="1"/>
  <c r="D393" i="1"/>
  <c r="L393" i="1"/>
  <c r="L424" i="1"/>
  <c r="L298" i="1"/>
  <c r="G395" i="1"/>
  <c r="G426" i="1"/>
  <c r="B427" i="1"/>
  <c r="B396" i="1"/>
  <c r="J427" i="1"/>
  <c r="J396" i="1"/>
  <c r="E397" i="1"/>
  <c r="E428" i="1"/>
  <c r="M397" i="1"/>
  <c r="M428" i="1"/>
  <c r="H430" i="1"/>
  <c r="H304" i="1"/>
  <c r="H399" i="1"/>
  <c r="K401" i="1"/>
  <c r="N434" i="1"/>
  <c r="N403" i="1"/>
  <c r="N308" i="1"/>
  <c r="I277" i="1"/>
  <c r="F285" i="1"/>
  <c r="L286" i="1"/>
  <c r="I287" i="1"/>
  <c r="F288" i="1"/>
  <c r="M290" i="1"/>
  <c r="J291" i="1"/>
  <c r="G292" i="1"/>
  <c r="K296" i="1"/>
  <c r="I297" i="1"/>
  <c r="F298" i="1"/>
  <c r="L300" i="1"/>
  <c r="J301" i="1"/>
  <c r="G304" i="1"/>
  <c r="H350" i="1"/>
  <c r="G356" i="1"/>
  <c r="H361" i="1"/>
  <c r="G368" i="1"/>
  <c r="M372" i="1"/>
  <c r="L349" i="1"/>
  <c r="L351" i="1"/>
  <c r="L352" i="1"/>
  <c r="M356" i="1"/>
  <c r="C372" i="1"/>
  <c r="F380" i="1"/>
  <c r="J381" i="1"/>
  <c r="F383" i="1"/>
  <c r="B386" i="1"/>
  <c r="I387" i="1"/>
  <c r="H392" i="1"/>
  <c r="K396" i="1"/>
  <c r="F403" i="1"/>
  <c r="B412" i="1"/>
  <c r="B381" i="1"/>
  <c r="E382" i="1"/>
  <c r="E413" i="1"/>
  <c r="H414" i="1"/>
  <c r="H383" i="1"/>
  <c r="C290" i="1"/>
  <c r="C416" i="1"/>
  <c r="K416" i="1"/>
  <c r="K385" i="1"/>
  <c r="K290" i="1"/>
  <c r="N417" i="1"/>
  <c r="N386" i="1"/>
  <c r="D420" i="1"/>
  <c r="D389" i="1"/>
  <c r="G422" i="1"/>
  <c r="G391" i="1"/>
  <c r="J423" i="1"/>
  <c r="J392" i="1"/>
  <c r="M424" i="1"/>
  <c r="M393" i="1"/>
  <c r="H300" i="1"/>
  <c r="H426" i="1"/>
  <c r="C427" i="1"/>
  <c r="C396" i="1"/>
  <c r="F428" i="1"/>
  <c r="F397" i="1"/>
  <c r="I399" i="1"/>
  <c r="I430" i="1"/>
  <c r="G434" i="1"/>
  <c r="G403" i="1"/>
  <c r="G285" i="1"/>
  <c r="M286" i="1"/>
  <c r="J287" i="1"/>
  <c r="H288" i="1"/>
  <c r="H292" i="1"/>
  <c r="E294" i="1"/>
  <c r="M296" i="1"/>
  <c r="J297" i="1"/>
  <c r="D300" i="1"/>
  <c r="K301" i="1"/>
  <c r="J302" i="1"/>
  <c r="I304" i="1"/>
  <c r="C364" i="1"/>
  <c r="C366" i="1"/>
  <c r="D368" i="1"/>
  <c r="E372" i="1"/>
  <c r="G380" i="1"/>
  <c r="K383" i="1"/>
  <c r="E386" i="1"/>
  <c r="N387" i="1"/>
  <c r="N392" i="1"/>
  <c r="D397" i="1"/>
  <c r="M403" i="1"/>
  <c r="H380" i="1"/>
  <c r="H411" i="1"/>
  <c r="C381" i="1"/>
  <c r="C412" i="1"/>
  <c r="K381" i="1"/>
  <c r="K412" i="1"/>
  <c r="F382" i="1"/>
  <c r="F413" i="1"/>
  <c r="N382" i="1"/>
  <c r="N413" i="1"/>
  <c r="I383" i="1"/>
  <c r="I414" i="1"/>
  <c r="D385" i="1"/>
  <c r="D416" i="1"/>
  <c r="L385" i="1"/>
  <c r="L416" i="1"/>
  <c r="G386" i="1"/>
  <c r="G291" i="1"/>
  <c r="G417" i="1"/>
  <c r="B387" i="1"/>
  <c r="B418" i="1"/>
  <c r="J387" i="1"/>
  <c r="J418" i="1"/>
  <c r="E389" i="1"/>
  <c r="E420" i="1"/>
  <c r="M389" i="1"/>
  <c r="M420" i="1"/>
  <c r="H391" i="1"/>
  <c r="H422" i="1"/>
  <c r="C392" i="1"/>
  <c r="C423" i="1"/>
  <c r="K392" i="1"/>
  <c r="K423" i="1"/>
  <c r="F393" i="1"/>
  <c r="F424" i="1"/>
  <c r="N393" i="1"/>
  <c r="N424" i="1"/>
  <c r="I395" i="1"/>
  <c r="I426" i="1"/>
  <c r="D301" i="1"/>
  <c r="D396" i="1"/>
  <c r="D427" i="1"/>
  <c r="L301" i="1"/>
  <c r="L396" i="1"/>
  <c r="L427" i="1"/>
  <c r="G397" i="1"/>
  <c r="G428" i="1"/>
  <c r="B399" i="1"/>
  <c r="B430" i="1"/>
  <c r="J399" i="1"/>
  <c r="J430" i="1"/>
  <c r="E401" i="1"/>
  <c r="M401" i="1"/>
  <c r="H308" i="1"/>
  <c r="H434" i="1"/>
  <c r="H403" i="1"/>
  <c r="C277" i="1"/>
  <c r="K277" i="1"/>
  <c r="H285" i="1"/>
  <c r="E286" i="1"/>
  <c r="L287" i="1"/>
  <c r="I288" i="1"/>
  <c r="C291" i="1"/>
  <c r="L291" i="1"/>
  <c r="I292" i="1"/>
  <c r="E296" i="1"/>
  <c r="N296" i="1"/>
  <c r="K297" i="1"/>
  <c r="E300" i="1"/>
  <c r="N300" i="1"/>
  <c r="L302" i="1"/>
  <c r="J304" i="1"/>
  <c r="K308" i="1"/>
  <c r="E351" i="1"/>
  <c r="F355" i="1"/>
  <c r="N355" i="1"/>
  <c r="D358" i="1"/>
  <c r="E362" i="1"/>
  <c r="F366" i="1"/>
  <c r="N366" i="1"/>
  <c r="D341" i="1"/>
  <c r="C352" i="1"/>
  <c r="C355" i="1"/>
  <c r="D356" i="1"/>
  <c r="D360" i="1"/>
  <c r="D361" i="1"/>
  <c r="E365" i="1"/>
  <c r="J380" i="1"/>
  <c r="C382" i="1"/>
  <c r="L383" i="1"/>
  <c r="F386" i="1"/>
  <c r="B389" i="1"/>
  <c r="E393" i="1"/>
  <c r="J397" i="1"/>
  <c r="N411" i="1"/>
  <c r="I380" i="1"/>
  <c r="I411" i="1"/>
  <c r="D381" i="1"/>
  <c r="D412" i="1"/>
  <c r="G382" i="1"/>
  <c r="G413" i="1"/>
  <c r="B383" i="1"/>
  <c r="B414" i="1"/>
  <c r="J383" i="1"/>
  <c r="J414" i="1"/>
  <c r="E385" i="1"/>
  <c r="E416" i="1"/>
  <c r="M385" i="1"/>
  <c r="M416" i="1"/>
  <c r="H386" i="1"/>
  <c r="H417" i="1"/>
  <c r="C387" i="1"/>
  <c r="C292" i="1"/>
  <c r="C418" i="1"/>
  <c r="K387" i="1"/>
  <c r="K418" i="1"/>
  <c r="K292" i="1"/>
  <c r="F389" i="1"/>
  <c r="F420" i="1"/>
  <c r="N389" i="1"/>
  <c r="N420" i="1"/>
  <c r="I391" i="1"/>
  <c r="I422" i="1"/>
  <c r="D392" i="1"/>
  <c r="D423" i="1"/>
  <c r="L392" i="1"/>
  <c r="L423" i="1"/>
  <c r="G393" i="1"/>
  <c r="G424" i="1"/>
  <c r="B395" i="1"/>
  <c r="B426" i="1"/>
  <c r="J395" i="1"/>
  <c r="J426" i="1"/>
  <c r="E396" i="1"/>
  <c r="E301" i="1"/>
  <c r="E427" i="1"/>
  <c r="M396" i="1"/>
  <c r="M427" i="1"/>
  <c r="H397" i="1"/>
  <c r="H302" i="1"/>
  <c r="H428" i="1"/>
  <c r="C399" i="1"/>
  <c r="C430" i="1"/>
  <c r="K399" i="1"/>
  <c r="K430" i="1"/>
  <c r="I434" i="1"/>
  <c r="I403" i="1"/>
  <c r="D277" i="1"/>
  <c r="L277" i="1"/>
  <c r="I285" i="1"/>
  <c r="F286" i="1"/>
  <c r="D287" i="1"/>
  <c r="M287" i="1"/>
  <c r="J288" i="1"/>
  <c r="G290" i="1"/>
  <c r="D291" i="1"/>
  <c r="M291" i="1"/>
  <c r="J292" i="1"/>
  <c r="I294" i="1"/>
  <c r="F296" i="1"/>
  <c r="C297" i="1"/>
  <c r="L297" i="1"/>
  <c r="I298" i="1"/>
  <c r="F300" i="1"/>
  <c r="C301" i="1"/>
  <c r="M302" i="1"/>
  <c r="K304" i="1"/>
  <c r="L308" i="1"/>
  <c r="J368" i="1"/>
  <c r="K368" i="1"/>
  <c r="D349" i="1"/>
  <c r="D350" i="1"/>
  <c r="E354" i="1"/>
  <c r="F362" i="1"/>
  <c r="F365" i="1"/>
  <c r="G366" i="1"/>
  <c r="J372" i="1"/>
  <c r="H382" i="1"/>
  <c r="B385" i="1"/>
  <c r="H389" i="1"/>
  <c r="K393" i="1"/>
  <c r="N397" i="1"/>
  <c r="L412" i="1"/>
  <c r="M412" i="1"/>
  <c r="M381" i="1"/>
  <c r="C414" i="1"/>
  <c r="C383" i="1"/>
  <c r="F416" i="1"/>
  <c r="F385" i="1"/>
  <c r="I417" i="1"/>
  <c r="I386" i="1"/>
  <c r="L418" i="1"/>
  <c r="L387" i="1"/>
  <c r="G420" i="1"/>
  <c r="G389" i="1"/>
  <c r="G294" i="1"/>
  <c r="B422" i="1"/>
  <c r="B391" i="1"/>
  <c r="J422" i="1"/>
  <c r="J391" i="1"/>
  <c r="E423" i="1"/>
  <c r="E392" i="1"/>
  <c r="M423" i="1"/>
  <c r="M392" i="1"/>
  <c r="H424" i="1"/>
  <c r="H393" i="1"/>
  <c r="C426" i="1"/>
  <c r="C395" i="1"/>
  <c r="K426" i="1"/>
  <c r="K395" i="1"/>
  <c r="F427" i="1"/>
  <c r="F396" i="1"/>
  <c r="N427" i="1"/>
  <c r="N301" i="1"/>
  <c r="N396" i="1"/>
  <c r="I428" i="1"/>
  <c r="I397" i="1"/>
  <c r="D304" i="1"/>
  <c r="D430" i="1"/>
  <c r="D399" i="1"/>
  <c r="L304" i="1"/>
  <c r="L430" i="1"/>
  <c r="L399" i="1"/>
  <c r="G401" i="1"/>
  <c r="J434" i="1"/>
  <c r="J403" i="1"/>
  <c r="J308" i="1"/>
  <c r="E277" i="1"/>
  <c r="M277" i="1"/>
  <c r="J285" i="1"/>
  <c r="H286" i="1"/>
  <c r="E287" i="1"/>
  <c r="N287" i="1"/>
  <c r="K288" i="1"/>
  <c r="E291" i="1"/>
  <c r="N291" i="1"/>
  <c r="L292" i="1"/>
  <c r="J294" i="1"/>
  <c r="G296" i="1"/>
  <c r="D297" i="1"/>
  <c r="M297" i="1"/>
  <c r="G300" i="1"/>
  <c r="F301" i="1"/>
  <c r="D302" i="1"/>
  <c r="N302" i="1"/>
  <c r="M308" i="1"/>
  <c r="L350" i="1"/>
  <c r="M354" i="1"/>
  <c r="C356" i="1"/>
  <c r="L361" i="1"/>
  <c r="M365" i="1"/>
  <c r="C368" i="1"/>
  <c r="I372" i="1"/>
  <c r="F351" i="1"/>
  <c r="F354" i="1"/>
  <c r="G355" i="1"/>
  <c r="G358" i="1"/>
  <c r="G360" i="1"/>
  <c r="H364" i="1"/>
  <c r="H368" i="1"/>
  <c r="M380" i="1"/>
  <c r="I382" i="1"/>
  <c r="C385" i="1"/>
  <c r="L386" i="1"/>
  <c r="L389" i="1"/>
  <c r="D395" i="1"/>
  <c r="G399" i="1"/>
  <c r="C411" i="1"/>
  <c r="C285" i="1"/>
  <c r="K411" i="1"/>
  <c r="K380" i="1"/>
  <c r="K285" i="1"/>
  <c r="N412" i="1"/>
  <c r="N381" i="1"/>
  <c r="D414" i="1"/>
  <c r="D383" i="1"/>
  <c r="G416" i="1"/>
  <c r="G385" i="1"/>
  <c r="J417" i="1"/>
  <c r="J386" i="1"/>
  <c r="M418" i="1"/>
  <c r="M387" i="1"/>
  <c r="C422" i="1"/>
  <c r="C391" i="1"/>
  <c r="F423" i="1"/>
  <c r="F392" i="1"/>
  <c r="I424" i="1"/>
  <c r="I393" i="1"/>
  <c r="L426" i="1"/>
  <c r="L395" i="1"/>
  <c r="B428" i="1"/>
  <c r="B397" i="1"/>
  <c r="E430" i="1"/>
  <c r="E399" i="1"/>
  <c r="M430" i="1"/>
  <c r="M399" i="1"/>
  <c r="M304" i="1"/>
  <c r="C403" i="1"/>
  <c r="C434" i="1"/>
  <c r="K434" i="1"/>
  <c r="K403" i="1"/>
  <c r="F277" i="1"/>
  <c r="N277" i="1"/>
  <c r="L285" i="1"/>
  <c r="I286" i="1"/>
  <c r="F287" i="1"/>
  <c r="C288" i="1"/>
  <c r="L288" i="1"/>
  <c r="I290" i="1"/>
  <c r="F291" i="1"/>
  <c r="D292" i="1"/>
  <c r="M292" i="1"/>
  <c r="K294" i="1"/>
  <c r="H296" i="1"/>
  <c r="E297" i="1"/>
  <c r="N297" i="1"/>
  <c r="K298" i="1"/>
  <c r="I300" i="1"/>
  <c r="G301" i="1"/>
  <c r="E302" i="1"/>
  <c r="C304" i="1"/>
  <c r="C308" i="1"/>
  <c r="J349" i="1"/>
  <c r="K349" i="1"/>
  <c r="J360" i="1"/>
  <c r="K360" i="1"/>
  <c r="G349" i="1"/>
  <c r="H352" i="1"/>
  <c r="H362" i="1"/>
  <c r="I365" i="1"/>
  <c r="I366" i="1"/>
  <c r="E381" i="1"/>
  <c r="L382" i="1"/>
  <c r="D387" i="1"/>
  <c r="E391" i="1"/>
  <c r="H395" i="1"/>
  <c r="N399" i="1"/>
  <c r="N414" i="1"/>
  <c r="F352" i="1"/>
  <c r="N352" i="1"/>
  <c r="F364" i="1"/>
  <c r="N364" i="1"/>
  <c r="F358" i="1"/>
  <c r="N358" i="1"/>
  <c r="F341" i="1"/>
  <c r="N341" i="1"/>
  <c r="J25" i="1" l="1"/>
  <c r="J45" i="1"/>
  <c r="J97" i="1" s="1"/>
  <c r="J71" i="1"/>
  <c r="J47" i="1"/>
  <c r="I71" i="1"/>
  <c r="I47" i="1"/>
  <c r="I25" i="1"/>
  <c r="I45" i="1"/>
  <c r="N19" i="1"/>
  <c r="K83" i="1"/>
  <c r="I96" i="1"/>
  <c r="G83" i="1"/>
  <c r="I83" i="1"/>
  <c r="B19" i="1"/>
  <c r="M67" i="1"/>
  <c r="H19" i="1"/>
  <c r="E25" i="1"/>
  <c r="E45" i="1"/>
  <c r="E97" i="1" s="1"/>
  <c r="E71" i="1"/>
  <c r="E47" i="1"/>
  <c r="L19" i="1"/>
  <c r="F73" i="1"/>
  <c r="I67" i="1"/>
  <c r="D25" i="1"/>
  <c r="D45" i="1"/>
  <c r="D71" i="1"/>
  <c r="D47" i="1"/>
  <c r="D99" i="1" s="1"/>
  <c r="F19" i="1"/>
  <c r="K25" i="1"/>
  <c r="K45" i="1"/>
  <c r="K97" i="1" s="1"/>
  <c r="K71" i="1"/>
  <c r="K47" i="1"/>
  <c r="K99" i="1" s="1"/>
  <c r="D73" i="1"/>
  <c r="H218" i="1"/>
  <c r="G47" i="1"/>
  <c r="G25" i="1"/>
  <c r="G45" i="1"/>
  <c r="G96" i="1"/>
  <c r="C25" i="1"/>
  <c r="C45" i="1"/>
  <c r="C71" i="1"/>
  <c r="C47" i="1"/>
  <c r="L73" i="1"/>
  <c r="J67" i="1"/>
  <c r="G67" i="1"/>
  <c r="M48" i="1"/>
  <c r="M29" i="1"/>
  <c r="K67" i="1"/>
  <c r="M35" i="1" l="1"/>
  <c r="C29" i="1"/>
  <c r="C48" i="1"/>
  <c r="C77" i="1"/>
  <c r="D97" i="1"/>
  <c r="E48" i="1"/>
  <c r="E100" i="1" s="1"/>
  <c r="E77" i="1"/>
  <c r="E29" i="1"/>
  <c r="N25" i="1"/>
  <c r="N45" i="1"/>
  <c r="N97" i="1" s="1"/>
  <c r="N71" i="1"/>
  <c r="N47" i="1"/>
  <c r="N99" i="1" s="1"/>
  <c r="J29" i="1"/>
  <c r="J48" i="1"/>
  <c r="J77" i="1"/>
  <c r="D29" i="1"/>
  <c r="D48" i="1"/>
  <c r="D77" i="1"/>
  <c r="H71" i="1"/>
  <c r="H47" i="1"/>
  <c r="H99" i="1" s="1"/>
  <c r="H25" i="1"/>
  <c r="H45" i="1"/>
  <c r="H97" i="1" s="1"/>
  <c r="I97" i="1"/>
  <c r="I29" i="1"/>
  <c r="I48" i="1"/>
  <c r="G77" i="1"/>
  <c r="G29" i="1"/>
  <c r="G48" i="1"/>
  <c r="K29" i="1"/>
  <c r="K48" i="1"/>
  <c r="K100" i="1" s="1"/>
  <c r="K77" i="1"/>
  <c r="B47" i="1"/>
  <c r="B25" i="1"/>
  <c r="B45" i="1"/>
  <c r="C97" i="1" s="1"/>
  <c r="G99" i="1"/>
  <c r="F25" i="1"/>
  <c r="F45" i="1"/>
  <c r="F97" i="1" s="1"/>
  <c r="F71" i="1"/>
  <c r="F47" i="1"/>
  <c r="F99" i="1" s="1"/>
  <c r="L25" i="1"/>
  <c r="L45" i="1"/>
  <c r="L71" i="1"/>
  <c r="L47" i="1"/>
  <c r="M71" i="1"/>
  <c r="C99" i="1"/>
  <c r="G71" i="1"/>
  <c r="E99" i="1"/>
  <c r="J99" i="1"/>
  <c r="G97" i="1" l="1"/>
  <c r="D35" i="1"/>
  <c r="D81" i="1"/>
  <c r="E35" i="1"/>
  <c r="E81" i="1"/>
  <c r="F77" i="1"/>
  <c r="F29" i="1"/>
  <c r="F48" i="1"/>
  <c r="F100" i="1" s="1"/>
  <c r="K35" i="1"/>
  <c r="K81" i="1"/>
  <c r="L99" i="1"/>
  <c r="M99" i="1"/>
  <c r="G100" i="1"/>
  <c r="J100" i="1"/>
  <c r="M39" i="1"/>
  <c r="I99" i="1"/>
  <c r="G35" i="1"/>
  <c r="H77" i="1"/>
  <c r="H29" i="1"/>
  <c r="H48" i="1"/>
  <c r="H100" i="1" s="1"/>
  <c r="J35" i="1"/>
  <c r="J81" i="1"/>
  <c r="L97" i="1"/>
  <c r="M97" i="1"/>
  <c r="L48" i="1"/>
  <c r="L77" i="1"/>
  <c r="L29" i="1"/>
  <c r="M77" i="1"/>
  <c r="B29" i="1"/>
  <c r="B35" i="1" s="1"/>
  <c r="B39" i="1" s="1"/>
  <c r="B48" i="1"/>
  <c r="I100" i="1"/>
  <c r="C100" i="1"/>
  <c r="I35" i="1"/>
  <c r="C35" i="1"/>
  <c r="C81" i="1"/>
  <c r="I77" i="1"/>
  <c r="D100" i="1"/>
  <c r="N77" i="1"/>
  <c r="N29" i="1"/>
  <c r="N48" i="1"/>
  <c r="N100" i="1" s="1"/>
  <c r="K39" i="1" l="1"/>
  <c r="K91" i="1" s="1"/>
  <c r="K87" i="1"/>
  <c r="J87" i="1"/>
  <c r="J39" i="1"/>
  <c r="F35" i="1"/>
  <c r="G87" i="1" s="1"/>
  <c r="F81" i="1"/>
  <c r="G39" i="1"/>
  <c r="C39" i="1"/>
  <c r="C91" i="1" s="1"/>
  <c r="C87" i="1"/>
  <c r="H81" i="1"/>
  <c r="H35" i="1"/>
  <c r="I87" i="1" s="1"/>
  <c r="I81" i="1"/>
  <c r="E39" i="1"/>
  <c r="E87" i="1"/>
  <c r="N35" i="1"/>
  <c r="N81" i="1"/>
  <c r="D39" i="1"/>
  <c r="D91" i="1" s="1"/>
  <c r="D87" i="1"/>
  <c r="L35" i="1"/>
  <c r="L81" i="1"/>
  <c r="M81" i="1"/>
  <c r="I39" i="1"/>
  <c r="L100" i="1"/>
  <c r="M100" i="1"/>
  <c r="G81" i="1"/>
  <c r="I91" i="1" l="1"/>
  <c r="N87" i="1"/>
  <c r="N39" i="1"/>
  <c r="N91" i="1" s="1"/>
  <c r="E91" i="1"/>
  <c r="F87" i="1"/>
  <c r="F39" i="1"/>
  <c r="F91" i="1" s="1"/>
  <c r="L39" i="1"/>
  <c r="L87" i="1"/>
  <c r="M87" i="1"/>
  <c r="H87" i="1"/>
  <c r="H39" i="1"/>
  <c r="H91" i="1" s="1"/>
  <c r="J91" i="1"/>
  <c r="L91" i="1" l="1"/>
  <c r="M91" i="1"/>
  <c r="G91" i="1"/>
</calcChain>
</file>

<file path=xl/sharedStrings.xml><?xml version="1.0" encoding="utf-8"?>
<sst xmlns="http://schemas.openxmlformats.org/spreadsheetml/2006/main" count="385" uniqueCount="95">
  <si>
    <t>Table 1. Consolidated national accounts in current prices 2008–2018, (A$'000)</t>
  </si>
  <si>
    <t>Aggregate</t>
  </si>
  <si>
    <t>2013r</t>
  </si>
  <si>
    <t>2014r</t>
  </si>
  <si>
    <t>2015r</t>
  </si>
  <si>
    <t>2016r</t>
  </si>
  <si>
    <t>2017r</t>
  </si>
  <si>
    <t>2018p</t>
  </si>
  <si>
    <t>Gross domestic product (GDP) in current prices</t>
  </si>
  <si>
    <t>of which:</t>
  </si>
  <si>
    <t xml:space="preserve">  Formal sector</t>
  </si>
  <si>
    <t xml:space="preserve">  Informal sector</t>
  </si>
  <si>
    <t xml:space="preserve">  less imputed bank service charges</t>
  </si>
  <si>
    <t xml:space="preserve">  plus taxes less subsidies on products</t>
  </si>
  <si>
    <t>plus compensation of employees, net</t>
  </si>
  <si>
    <t xml:space="preserve"> </t>
  </si>
  <si>
    <t xml:space="preserve">  from the rest of the world</t>
  </si>
  <si>
    <t xml:space="preserve">  to the rest of the world</t>
  </si>
  <si>
    <t>plus investment income, net</t>
  </si>
  <si>
    <t>equals gross national income</t>
  </si>
  <si>
    <t>plus current transfers from and to the rest of the world, net</t>
  </si>
  <si>
    <t>equals gross national disposable income</t>
  </si>
  <si>
    <t xml:space="preserve">less final consumption expenditure </t>
  </si>
  <si>
    <t>equals gross saving</t>
  </si>
  <si>
    <t>plus capital transfers from and to the rest of the world, net</t>
  </si>
  <si>
    <t xml:space="preserve">  From the rest of the world</t>
  </si>
  <si>
    <t xml:space="preserve">  To the rest of the world</t>
  </si>
  <si>
    <t>equals changes in net worth due to saving &amp; capital transfers</t>
  </si>
  <si>
    <t xml:space="preserve">less gross capital formation </t>
  </si>
  <si>
    <t xml:space="preserve">equals net lending (+) net borrowing (-) </t>
  </si>
  <si>
    <t>Estimated population</t>
  </si>
  <si>
    <t>GDP per capita ($A)</t>
  </si>
  <si>
    <t>GNI per capita ($A)</t>
  </si>
  <si>
    <t>GNI as a percentage of GDP</t>
  </si>
  <si>
    <t>GNDI as a percentage of GDP</t>
  </si>
  <si>
    <t>p - Preliminary estimates</t>
  </si>
  <si>
    <t>r - Revised estimates</t>
  </si>
  <si>
    <t>Table 1a. Consolidated national accounts in current prices 2008–2018, annual percentage change</t>
  </si>
  <si>
    <t>plus capital transfers  from and to the rest of the world, net</t>
  </si>
  <si>
    <t xml:space="preserve">Table 2. GDP by industry in current prices 2008–2018, ($A'000) </t>
  </si>
  <si>
    <t>Industry</t>
  </si>
  <si>
    <t>Agriculture and fishing</t>
  </si>
  <si>
    <t>Mining and quarrying</t>
  </si>
  <si>
    <t>Manufacturing</t>
  </si>
  <si>
    <t>Electricity, gas and water supply</t>
  </si>
  <si>
    <t>Construction</t>
  </si>
  <si>
    <t>Wholesale and retail trade</t>
  </si>
  <si>
    <t>Hotels and restaurants</t>
  </si>
  <si>
    <t>Transport and storage</t>
  </si>
  <si>
    <t>Communications</t>
  </si>
  <si>
    <t>Financial intermediation</t>
  </si>
  <si>
    <t>Real estate (including owner-occupied dwellings)</t>
  </si>
  <si>
    <t>Business services</t>
  </si>
  <si>
    <t xml:space="preserve">Government </t>
  </si>
  <si>
    <t>Other community, social and personal services</t>
  </si>
  <si>
    <t xml:space="preserve">  Less imputed bank service charges</t>
  </si>
  <si>
    <t>GDP at basic prices</t>
  </si>
  <si>
    <t>Plus taxes on products</t>
  </si>
  <si>
    <t xml:space="preserve">  Less subsidies</t>
  </si>
  <si>
    <t>Nominal GDP at market prices</t>
  </si>
  <si>
    <t xml:space="preserve">   Nominal GDP growth rate (percent)</t>
  </si>
  <si>
    <t>Nominal GDP per capita ($A)</t>
  </si>
  <si>
    <t xml:space="preserve">Table 2a. GDP by industry in current prices 2008–2018, annual percentage change </t>
  </si>
  <si>
    <t>2008r</t>
  </si>
  <si>
    <t>plus taxes on products</t>
  </si>
  <si>
    <t xml:space="preserve">  less subsidies</t>
  </si>
  <si>
    <t xml:space="preserve">Table 3. Real GDP by industry in 2006 prices 2008–2018, ($A'000) </t>
  </si>
  <si>
    <t>2007r</t>
  </si>
  <si>
    <t>Real GDP at basic prices</t>
  </si>
  <si>
    <t>Real GDP at market prices</t>
  </si>
  <si>
    <t xml:space="preserve">   Real GDP growth rate (percent)</t>
  </si>
  <si>
    <t>Real GDP per capita ($A)</t>
  </si>
  <si>
    <t>Table 3a. Real GDP by industry in 2006 prices 2008–2018, annual percentage change</t>
  </si>
  <si>
    <t xml:space="preserve">Table 4. Industry contribution to GDP in current prices 2008–2018, percent of GDP </t>
  </si>
  <si>
    <t>GDP at market prices</t>
  </si>
  <si>
    <t>Table 5. GDP by expenditure in current prices 2008–2018, (A$'000)</t>
  </si>
  <si>
    <t>Final consumption expenditure</t>
  </si>
  <si>
    <t>Households</t>
  </si>
  <si>
    <t>Non profit institutions serving households</t>
  </si>
  <si>
    <t>Gross fixed capital formation</t>
  </si>
  <si>
    <t>Durable equipment</t>
  </si>
  <si>
    <t xml:space="preserve">Change in inventories </t>
  </si>
  <si>
    <t>Exports of goods and services</t>
  </si>
  <si>
    <t>Merchandise, f.o.b.</t>
  </si>
  <si>
    <t>Services</t>
  </si>
  <si>
    <t>less imports of goods and services</t>
  </si>
  <si>
    <t>Balance on external goods and services</t>
  </si>
  <si>
    <t>Statistical discrepancy</t>
  </si>
  <si>
    <t>Statistical discrepancy as % of GDP</t>
  </si>
  <si>
    <t xml:space="preserve">Table 5a. GDP by expenditure in current prices 2008–2018, annual percentage change </t>
  </si>
  <si>
    <t>..</t>
  </si>
  <si>
    <t xml:space="preserve">Table 6. GDP by expenditure in 2006 prices 2008–2018, ($A'000) </t>
  </si>
  <si>
    <t xml:space="preserve">Table 6a. GDP by expenditure in 2006 prices 2008–2018, annual percentage change </t>
  </si>
  <si>
    <t>Table 7. Aggregates as a percentage of GDP in current prices, 2008–2018</t>
  </si>
  <si>
    <t>Table 8. GDP by expenditure implicit price deflators 2008–2018, 2016=100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</si>
</sst>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_ ;[Red]\-#,##0\ "/>
    <numFmt numFmtId="167" formatCode="0.0000%"/>
    <numFmt numFmtId="168" formatCode="_(* #,##0.0_);_(* \(#,##0.0\);_(* &quot;-&quot;??_);_(@_)"/>
    <numFmt numFmtId="169" formatCode="0.0%"/>
    <numFmt numFmtId="170" formatCode="#,##0.0_ ;\-#,##0.0\ "/>
    <numFmt numFmtId="171" formatCode="0.0"/>
    <numFmt numFmtId="172" formatCode="_-* #,##0_-;\-* #,##0_-;_-* &quot;-&quot;??_-;_-@_-"/>
    <numFmt numFmtId="173" formatCode="#,##0_ ;\-#,##0\ "/>
    <numFmt numFmtId="174" formatCode="_(* #,##0.000_);_(* \(#,##0.000\);_(* &quot;-&quot;??_);_(@_)"/>
    <numFmt numFmtId="175" formatCode="0.0_ ;\-0.0\ "/>
    <numFmt numFmtId="176" formatCode="_-* #,##0.0_-;\-* #,##0.0_-;_-* &quot;-&quot;??_-;_-@_-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5" fontId="4" fillId="0" borderId="0" xfId="1" applyNumberFormat="1" applyFont="1" applyAlignment="1">
      <alignment vertical="center"/>
    </xf>
    <xf numFmtId="165" fontId="4" fillId="0" borderId="0" xfId="1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165" fontId="3" fillId="0" borderId="0" xfId="1" applyNumberFormat="1" applyFont="1" applyAlignment="1">
      <alignment vertical="center"/>
    </xf>
    <xf numFmtId="165" fontId="3" fillId="0" borderId="0" xfId="1" applyNumberFormat="1" applyFont="1" applyBorder="1" applyAlignment="1">
      <alignment vertical="center"/>
    </xf>
    <xf numFmtId="166" fontId="4" fillId="0" borderId="5" xfId="0" applyNumberFormat="1" applyFont="1" applyBorder="1" applyAlignment="1">
      <alignment horizontal="left" vertical="center" wrapText="1"/>
    </xf>
    <xf numFmtId="165" fontId="4" fillId="0" borderId="0" xfId="0" applyNumberFormat="1" applyFont="1" applyAlignment="1">
      <alignment vertical="center"/>
    </xf>
    <xf numFmtId="166" fontId="5" fillId="0" borderId="5" xfId="0" applyNumberFormat="1" applyFont="1" applyBorder="1" applyAlignment="1">
      <alignment horizontal="left" vertical="center" wrapText="1"/>
    </xf>
    <xf numFmtId="165" fontId="3" fillId="0" borderId="0" xfId="0" applyNumberFormat="1" applyFont="1" applyAlignment="1">
      <alignment vertical="center"/>
    </xf>
    <xf numFmtId="165" fontId="3" fillId="0" borderId="0" xfId="1" applyNumberFormat="1" applyFont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left" vertical="center" wrapText="1"/>
    </xf>
    <xf numFmtId="167" fontId="3" fillId="0" borderId="0" xfId="2" applyNumberFormat="1" applyFont="1" applyFill="1" applyBorder="1" applyAlignment="1">
      <alignment vertical="center"/>
    </xf>
    <xf numFmtId="166" fontId="3" fillId="0" borderId="6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8" fontId="3" fillId="0" borderId="0" xfId="1" applyNumberFormat="1" applyFont="1" applyFill="1" applyBorder="1" applyAlignment="1">
      <alignment vertical="center"/>
    </xf>
    <xf numFmtId="169" fontId="3" fillId="0" borderId="0" xfId="2" applyNumberFormat="1" applyFont="1" applyFill="1" applyBorder="1" applyAlignment="1">
      <alignment vertical="center"/>
    </xf>
    <xf numFmtId="168" fontId="3" fillId="0" borderId="7" xfId="1" applyNumberFormat="1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170" fontId="3" fillId="0" borderId="0" xfId="0" applyNumberFormat="1" applyFont="1" applyAlignment="1">
      <alignment vertical="center"/>
    </xf>
    <xf numFmtId="171" fontId="4" fillId="0" borderId="0" xfId="1" applyNumberFormat="1" applyFont="1" applyAlignment="1">
      <alignment vertical="center"/>
    </xf>
    <xf numFmtId="171" fontId="3" fillId="0" borderId="0" xfId="1" applyNumberFormat="1" applyFont="1" applyAlignment="1">
      <alignment vertical="center"/>
    </xf>
    <xf numFmtId="171" fontId="3" fillId="0" borderId="7" xfId="0" applyNumberFormat="1" applyFont="1" applyBorder="1" applyAlignment="1">
      <alignment vertical="center"/>
    </xf>
    <xf numFmtId="171" fontId="3" fillId="0" borderId="0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171" fontId="3" fillId="0" borderId="7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169" fontId="5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165" fontId="4" fillId="0" borderId="7" xfId="1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9" fontId="4" fillId="0" borderId="0" xfId="2" applyNumberFormat="1" applyFont="1" applyAlignment="1">
      <alignment vertical="center"/>
    </xf>
    <xf numFmtId="169" fontId="4" fillId="0" borderId="0" xfId="2" applyNumberFormat="1" applyFont="1" applyBorder="1" applyAlignment="1">
      <alignment vertical="center"/>
    </xf>
    <xf numFmtId="170" fontId="5" fillId="0" borderId="0" xfId="0" applyNumberFormat="1" applyFont="1" applyAlignment="1">
      <alignment vertical="center"/>
    </xf>
    <xf numFmtId="170" fontId="4" fillId="0" borderId="0" xfId="0" applyNumberFormat="1" applyFont="1" applyAlignment="1">
      <alignment vertical="center"/>
    </xf>
    <xf numFmtId="170" fontId="4" fillId="0" borderId="1" xfId="0" applyNumberFormat="1" applyFont="1" applyBorder="1" applyAlignment="1">
      <alignment vertical="center"/>
    </xf>
    <xf numFmtId="170" fontId="4" fillId="0" borderId="7" xfId="0" applyNumberFormat="1" applyFont="1" applyBorder="1" applyAlignment="1">
      <alignment vertical="center"/>
    </xf>
    <xf numFmtId="168" fontId="4" fillId="0" borderId="0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5" fontId="5" fillId="0" borderId="0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0" fontId="5" fillId="0" borderId="0" xfId="2" applyNumberFormat="1" applyFont="1" applyFill="1" applyBorder="1" applyAlignment="1">
      <alignment vertical="center"/>
    </xf>
    <xf numFmtId="170" fontId="3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center" wrapText="1"/>
    </xf>
    <xf numFmtId="43" fontId="7" fillId="0" borderId="0" xfId="0" applyNumberFormat="1" applyFont="1" applyAlignment="1">
      <alignment vertical="center"/>
    </xf>
    <xf numFmtId="43" fontId="7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72" fontId="8" fillId="0" borderId="0" xfId="0" applyNumberFormat="1" applyFont="1" applyAlignment="1">
      <alignment vertical="center"/>
    </xf>
    <xf numFmtId="172" fontId="7" fillId="0" borderId="0" xfId="0" applyNumberFormat="1" applyFont="1" applyAlignment="1">
      <alignment vertical="center"/>
    </xf>
    <xf numFmtId="0" fontId="6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left" vertical="center" wrapText="1"/>
    </xf>
    <xf numFmtId="173" fontId="4" fillId="0" borderId="0" xfId="0" applyNumberFormat="1" applyFont="1" applyAlignment="1">
      <alignment vertical="center"/>
    </xf>
    <xf numFmtId="174" fontId="9" fillId="0" borderId="5" xfId="1" applyNumberFormat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165" fontId="10" fillId="0" borderId="0" xfId="1" applyNumberFormat="1" applyFont="1" applyAlignment="1">
      <alignment vertical="center"/>
    </xf>
    <xf numFmtId="165" fontId="10" fillId="0" borderId="0" xfId="1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vertical="center"/>
    </xf>
    <xf numFmtId="169" fontId="3" fillId="0" borderId="0" xfId="2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169" fontId="11" fillId="0" borderId="0" xfId="2" applyNumberFormat="1" applyFont="1" applyAlignment="1">
      <alignment vertical="center"/>
    </xf>
    <xf numFmtId="169" fontId="8" fillId="0" borderId="0" xfId="2" applyNumberFormat="1" applyFont="1" applyAlignment="1">
      <alignment vertical="center"/>
    </xf>
    <xf numFmtId="169" fontId="11" fillId="0" borderId="0" xfId="2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2" fontId="8" fillId="0" borderId="10" xfId="0" applyNumberFormat="1" applyFont="1" applyBorder="1" applyAlignment="1">
      <alignment vertical="center"/>
    </xf>
    <xf numFmtId="175" fontId="8" fillId="0" borderId="0" xfId="1" applyNumberFormat="1" applyFont="1" applyAlignment="1">
      <alignment vertical="center"/>
    </xf>
    <xf numFmtId="175" fontId="8" fillId="0" borderId="0" xfId="1" applyNumberFormat="1" applyFont="1" applyBorder="1" applyAlignment="1">
      <alignment vertical="center"/>
    </xf>
    <xf numFmtId="172" fontId="7" fillId="0" borderId="10" xfId="1" applyNumberFormat="1" applyFont="1" applyBorder="1" applyAlignment="1">
      <alignment vertical="center"/>
    </xf>
    <xf numFmtId="175" fontId="7" fillId="0" borderId="0" xfId="1" applyNumberFormat="1" applyFont="1" applyAlignment="1">
      <alignment vertical="center"/>
    </xf>
    <xf numFmtId="175" fontId="7" fillId="0" borderId="0" xfId="1" applyNumberFormat="1" applyFont="1" applyBorder="1" applyAlignment="1">
      <alignment vertical="center"/>
    </xf>
    <xf numFmtId="165" fontId="12" fillId="0" borderId="10" xfId="0" applyNumberFormat="1" applyFont="1" applyBorder="1" applyAlignment="1">
      <alignment vertical="center"/>
    </xf>
    <xf numFmtId="176" fontId="7" fillId="0" borderId="10" xfId="1" applyNumberFormat="1" applyFont="1" applyBorder="1" applyAlignment="1">
      <alignment vertical="center"/>
    </xf>
    <xf numFmtId="175" fontId="7" fillId="0" borderId="0" xfId="0" applyNumberFormat="1" applyFont="1" applyAlignment="1">
      <alignment vertical="center"/>
    </xf>
    <xf numFmtId="172" fontId="12" fillId="0" borderId="10" xfId="1" applyNumberFormat="1" applyFont="1" applyBorder="1" applyAlignment="1">
      <alignment vertical="center"/>
    </xf>
    <xf numFmtId="165" fontId="13" fillId="0" borderId="10" xfId="1" applyNumberFormat="1" applyFont="1" applyBorder="1" applyAlignment="1">
      <alignment vertical="center"/>
    </xf>
    <xf numFmtId="165" fontId="13" fillId="0" borderId="0" xfId="1" applyNumberFormat="1" applyFont="1" applyAlignment="1">
      <alignment vertical="center"/>
    </xf>
    <xf numFmtId="164" fontId="13" fillId="0" borderId="0" xfId="1" applyFont="1" applyAlignment="1">
      <alignment vertical="center"/>
    </xf>
    <xf numFmtId="165" fontId="14" fillId="0" borderId="0" xfId="1" applyNumberFormat="1" applyFont="1" applyAlignment="1">
      <alignment vertical="center"/>
    </xf>
    <xf numFmtId="175" fontId="8" fillId="0" borderId="0" xfId="1" applyNumberFormat="1" applyFont="1" applyAlignment="1">
      <alignment horizontal="left" vertical="center" indent="3"/>
    </xf>
    <xf numFmtId="0" fontId="7" fillId="0" borderId="10" xfId="0" applyFont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165" fontId="10" fillId="0" borderId="10" xfId="1" applyNumberFormat="1" applyFont="1" applyBorder="1" applyAlignment="1">
      <alignment vertical="center"/>
    </xf>
    <xf numFmtId="175" fontId="10" fillId="0" borderId="0" xfId="1" applyNumberFormat="1" applyFont="1" applyAlignment="1">
      <alignment vertical="center"/>
    </xf>
    <xf numFmtId="165" fontId="7" fillId="0" borderId="10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3" fillId="0" borderId="10" xfId="1" applyNumberFormat="1" applyFont="1" applyBorder="1" applyAlignment="1">
      <alignment vertical="center"/>
    </xf>
    <xf numFmtId="165" fontId="15" fillId="0" borderId="0" xfId="1" applyNumberFormat="1" applyFont="1" applyAlignment="1">
      <alignment vertical="center"/>
    </xf>
    <xf numFmtId="165" fontId="15" fillId="0" borderId="0" xfId="1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6" fontId="8" fillId="0" borderId="3" xfId="0" applyNumberFormat="1" applyFont="1" applyBorder="1" applyAlignment="1">
      <alignment vertical="center"/>
    </xf>
    <xf numFmtId="175" fontId="8" fillId="0" borderId="1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right" vertical="center"/>
      <protection locked="0"/>
    </xf>
    <xf numFmtId="169" fontId="7" fillId="0" borderId="0" xfId="2" applyNumberFormat="1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horizontal="right" vertical="center"/>
      <protection locked="0"/>
    </xf>
    <xf numFmtId="176" fontId="3" fillId="0" borderId="0" xfId="0" applyNumberFormat="1" applyFont="1" applyAlignment="1">
      <alignment vertical="center"/>
    </xf>
    <xf numFmtId="172" fontId="7" fillId="0" borderId="0" xfId="1" applyNumberFormat="1" applyFont="1" applyAlignment="1">
      <alignment vertical="center"/>
    </xf>
    <xf numFmtId="172" fontId="7" fillId="0" borderId="0" xfId="1" applyNumberFormat="1" applyFont="1" applyBorder="1" applyAlignment="1">
      <alignment vertical="center"/>
    </xf>
    <xf numFmtId="165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172" fontId="8" fillId="0" borderId="0" xfId="1" applyNumberFormat="1" applyFont="1" applyAlignment="1">
      <alignment vertical="center"/>
    </xf>
    <xf numFmtId="172" fontId="8" fillId="0" borderId="0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3" fontId="7" fillId="0" borderId="0" xfId="1" applyNumberFormat="1" applyFont="1" applyAlignment="1">
      <alignment vertical="center"/>
    </xf>
    <xf numFmtId="172" fontId="4" fillId="0" borderId="2" xfId="1" applyNumberFormat="1" applyFont="1" applyBorder="1" applyAlignment="1">
      <alignment vertical="center"/>
    </xf>
    <xf numFmtId="172" fontId="4" fillId="0" borderId="3" xfId="1" applyNumberFormat="1" applyFont="1" applyBorder="1" applyAlignment="1">
      <alignment vertical="center"/>
    </xf>
    <xf numFmtId="172" fontId="4" fillId="0" borderId="1" xfId="1" applyNumberFormat="1" applyFont="1" applyBorder="1" applyAlignment="1">
      <alignment vertical="center"/>
    </xf>
    <xf numFmtId="165" fontId="13" fillId="0" borderId="0" xfId="1" applyNumberFormat="1" applyFont="1" applyBorder="1" applyAlignment="1">
      <alignment vertical="center"/>
    </xf>
    <xf numFmtId="165" fontId="16" fillId="0" borderId="0" xfId="1" applyNumberFormat="1" applyFont="1" applyAlignment="1">
      <alignment vertical="center"/>
    </xf>
    <xf numFmtId="172" fontId="7" fillId="0" borderId="3" xfId="1" applyNumberFormat="1" applyFont="1" applyBorder="1" applyAlignment="1">
      <alignment vertical="center"/>
    </xf>
    <xf numFmtId="176" fontId="8" fillId="0" borderId="0" xfId="1" applyNumberFormat="1" applyFont="1" applyAlignment="1">
      <alignment vertical="center"/>
    </xf>
    <xf numFmtId="176" fontId="7" fillId="0" borderId="0" xfId="1" applyNumberFormat="1" applyFont="1" applyAlignment="1">
      <alignment vertical="center"/>
    </xf>
    <xf numFmtId="176" fontId="7" fillId="0" borderId="1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8" fillId="0" borderId="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10" fillId="0" borderId="0" xfId="1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DP%20estimate_26-9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e_/Documents/Documents/Work/Kiribati/NSO_2018/GDP2018%20Working%20files/Estimated%20GNI%202016%20-%20version%20used%20in%20publication%20send%20from%20An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s/BOP/BOP%202018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GDPE_2019/1_GDPE_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e_/Documents/Documents/Work/Kiribati/NSO_2017/GDP2017%20Working%20files/Source%20Data/BOP%20&amp;%20Others/BOP_&amp;_IIP_Standard_Forms_with_links_rena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pub"/>
      <sheetName val="Institutional sectors wkngs"/>
      <sheetName val="GIVA"/>
      <sheetName val="summary"/>
      <sheetName val="2018 numbers"/>
      <sheetName val="graphs"/>
      <sheetName val="Checks"/>
      <sheetName val="IPD Industry"/>
      <sheetName val="RE-reference RPI"/>
      <sheetName val="deflators"/>
      <sheetName val="RPI"/>
      <sheetName val="pop"/>
      <sheetName val="bank charges"/>
      <sheetName val="Export"/>
      <sheetName val="Imports"/>
      <sheetName val="Govt dept COE"/>
      <sheetName val="Household consumption"/>
      <sheetName val="Prod by island 1993-2007"/>
      <sheetName val="Seaweed growers"/>
      <sheetName val="copra exports 2009"/>
      <sheetName val="Gov't acc"/>
      <sheetName val="electricity"/>
      <sheetName val="RPI2"/>
      <sheetName val="freightONNAGE"/>
      <sheetName val="Communications"/>
      <sheetName val="visitors"/>
      <sheetName val="Number of Govt employees"/>
      <sheetName val="private sector to gdp"/>
      <sheetName val="Sheet2"/>
    </sheetNames>
    <sheetDataSet>
      <sheetData sheetId="0"/>
      <sheetData sheetId="1"/>
      <sheetData sheetId="2"/>
      <sheetData sheetId="3">
        <row r="3">
          <cell r="AB3">
            <v>29796.225567876976</v>
          </cell>
          <cell r="AC3">
            <v>32267.563573521755</v>
          </cell>
          <cell r="AD3">
            <v>36729.755967273129</v>
          </cell>
          <cell r="AE3">
            <v>41521.783182762512</v>
          </cell>
          <cell r="AF3">
            <v>45182.222847938123</v>
          </cell>
          <cell r="AG3">
            <v>40958.177648204008</v>
          </cell>
          <cell r="AH3">
            <v>44170.511432488711</v>
          </cell>
          <cell r="AI3">
            <v>44713.567608572077</v>
          </cell>
          <cell r="AJ3">
            <v>44192.338821115976</v>
          </cell>
          <cell r="AK3">
            <v>47337.900534601125</v>
          </cell>
          <cell r="AL3">
            <v>49145.618364020032</v>
          </cell>
          <cell r="AM3">
            <v>63141.334522399433</v>
          </cell>
          <cell r="AN3">
            <v>74556.343878918618</v>
          </cell>
          <cell r="AO3">
            <v>75348.976953354577</v>
          </cell>
        </row>
        <row r="4">
          <cell r="AB4">
            <v>100.62895211658572</v>
          </cell>
          <cell r="AC4">
            <v>142.69266215556715</v>
          </cell>
          <cell r="AD4">
            <v>145.67462047866744</v>
          </cell>
          <cell r="AE4">
            <v>145.3651134946476</v>
          </cell>
          <cell r="AF4">
            <v>147.04247354875881</v>
          </cell>
          <cell r="AG4">
            <v>168.94502524466748</v>
          </cell>
          <cell r="AH4">
            <v>209.79383585211588</v>
          </cell>
          <cell r="AI4">
            <v>280.74209054290122</v>
          </cell>
          <cell r="AJ4">
            <v>518.50053598897512</v>
          </cell>
          <cell r="AK4">
            <v>510.40143854048256</v>
          </cell>
          <cell r="AL4">
            <v>1042.4010599999999</v>
          </cell>
          <cell r="AM4">
            <v>1245.8817399999998</v>
          </cell>
          <cell r="AN4">
            <v>900.51007000000004</v>
          </cell>
          <cell r="AO4">
            <v>1039.3000500000001</v>
          </cell>
        </row>
        <row r="5">
          <cell r="AB5">
            <v>6944.5978567215252</v>
          </cell>
          <cell r="AC5">
            <v>6788.5897066824564</v>
          </cell>
          <cell r="AD5">
            <v>8684.9559783401182</v>
          </cell>
          <cell r="AE5">
            <v>8767.40353333446</v>
          </cell>
          <cell r="AF5">
            <v>8165.9066586110121</v>
          </cell>
          <cell r="AG5">
            <v>9555.9255052426888</v>
          </cell>
          <cell r="AH5">
            <v>10197.297086545244</v>
          </cell>
          <cell r="AI5">
            <v>9130.015267638053</v>
          </cell>
          <cell r="AJ5">
            <v>8657.9714647824985</v>
          </cell>
          <cell r="AK5">
            <v>9267.5051756809953</v>
          </cell>
          <cell r="AL5">
            <v>8758.0652720055259</v>
          </cell>
          <cell r="AM5">
            <v>10094.686085425057</v>
          </cell>
          <cell r="AN5">
            <v>10532.096623517125</v>
          </cell>
          <cell r="AO5">
            <v>10734.84696711168</v>
          </cell>
        </row>
        <row r="6">
          <cell r="AB6">
            <v>673.10000000000036</v>
          </cell>
          <cell r="AC6">
            <v>502.29999999999927</v>
          </cell>
          <cell r="AD6">
            <v>532.60000000000036</v>
          </cell>
          <cell r="AE6">
            <v>2146.1999999999989</v>
          </cell>
          <cell r="AF6">
            <v>1880.9000000000015</v>
          </cell>
          <cell r="AG6">
            <v>2019.056999999998</v>
          </cell>
          <cell r="AH6">
            <v>1699.9000000000015</v>
          </cell>
          <cell r="AI6">
            <v>1605.1000000000004</v>
          </cell>
          <cell r="AJ6">
            <v>1290.5999999999985</v>
          </cell>
          <cell r="AK6">
            <v>1896.7999999999993</v>
          </cell>
          <cell r="AL6">
            <v>2370.6940000000031</v>
          </cell>
          <cell r="AM6">
            <v>2195.137999999999</v>
          </cell>
          <cell r="AN6">
            <v>2105.8869800000048</v>
          </cell>
          <cell r="AO6">
            <v>2114.5720000000038</v>
          </cell>
        </row>
        <row r="7">
          <cell r="AB7">
            <v>5031.4476058292857</v>
          </cell>
          <cell r="AC7">
            <v>7134.633107778358</v>
          </cell>
          <cell r="AD7">
            <v>7283.7310239333719</v>
          </cell>
          <cell r="AE7">
            <v>7268.2556747323797</v>
          </cell>
          <cell r="AF7">
            <v>7352.1236774379395</v>
          </cell>
          <cell r="AG7">
            <v>8447.2512622333743</v>
          </cell>
          <cell r="AH7">
            <v>10489.691792605794</v>
          </cell>
          <cell r="AI7">
            <v>14037.10452714506</v>
          </cell>
          <cell r="AJ7">
            <v>17283.351199632503</v>
          </cell>
          <cell r="AK7">
            <v>17013.381284682753</v>
          </cell>
          <cell r="AL7">
            <v>22501.237623267858</v>
          </cell>
          <cell r="AM7">
            <v>21714.770262942555</v>
          </cell>
          <cell r="AN7">
            <v>16972.166035987128</v>
          </cell>
          <cell r="AO7">
            <v>18948.434695220625</v>
          </cell>
        </row>
        <row r="8">
          <cell r="AB8">
            <v>7107.9272248245952</v>
          </cell>
          <cell r="AC8">
            <v>6700.2586701696209</v>
          </cell>
          <cell r="AD8">
            <v>9839.6291933599005</v>
          </cell>
          <cell r="AE8">
            <v>12314.444154611821</v>
          </cell>
          <cell r="AF8">
            <v>12866.579977466939</v>
          </cell>
          <cell r="AG8">
            <v>11223.357508478268</v>
          </cell>
          <cell r="AH8">
            <v>11162.176743210211</v>
          </cell>
          <cell r="AI8">
            <v>10326.651664995388</v>
          </cell>
          <cell r="AJ8">
            <v>9093.984715571456</v>
          </cell>
          <cell r="AK8">
            <v>8094.4859390485963</v>
          </cell>
          <cell r="AL8">
            <v>14615.882922593875</v>
          </cell>
          <cell r="AM8">
            <v>19241.423501288187</v>
          </cell>
          <cell r="AN8">
            <v>19801.39950346767</v>
          </cell>
          <cell r="AO8">
            <v>14754.00497564306</v>
          </cell>
        </row>
        <row r="9">
          <cell r="AB9">
            <v>940.10066753157241</v>
          </cell>
          <cell r="AC9">
            <v>1118.041057400809</v>
          </cell>
          <cell r="AD9">
            <v>1050.0783459189554</v>
          </cell>
          <cell r="AE9">
            <v>968.33560108377878</v>
          </cell>
          <cell r="AF9">
            <v>1042.0747012088916</v>
          </cell>
          <cell r="AG9">
            <v>922.26458714265755</v>
          </cell>
          <cell r="AH9">
            <v>1071.4578409726896</v>
          </cell>
          <cell r="AI9">
            <v>975.67110206103177</v>
          </cell>
          <cell r="AJ9">
            <v>1052.8197429659167</v>
          </cell>
          <cell r="AK9">
            <v>1136.8935377446246</v>
          </cell>
          <cell r="AL9">
            <v>1218.7181391250072</v>
          </cell>
          <cell r="AM9">
            <v>1475.3345684118974</v>
          </cell>
          <cell r="AN9">
            <v>2038.1013378741475</v>
          </cell>
          <cell r="AO9">
            <v>2043.6456811689736</v>
          </cell>
        </row>
        <row r="10">
          <cell r="AB10">
            <v>9175.0454542723091</v>
          </cell>
          <cell r="AC10">
            <v>6489.3748541881987</v>
          </cell>
          <cell r="AD10">
            <v>8097.1535296044394</v>
          </cell>
          <cell r="AE10">
            <v>7566.5695019045106</v>
          </cell>
          <cell r="AF10">
            <v>11349.986749731719</v>
          </cell>
          <cell r="AG10">
            <v>12606.575288937229</v>
          </cell>
          <cell r="AH10">
            <v>12634.565732875153</v>
          </cell>
          <cell r="AI10">
            <v>13400.350948008674</v>
          </cell>
          <cell r="AJ10">
            <v>14392.502162399684</v>
          </cell>
          <cell r="AK10">
            <v>14814.837511922789</v>
          </cell>
          <cell r="AL10">
            <v>12232.123021603013</v>
          </cell>
          <cell r="AM10">
            <v>12053.739198088053</v>
          </cell>
          <cell r="AN10">
            <v>11091.8897789777</v>
          </cell>
          <cell r="AO10">
            <v>10541.856611171748</v>
          </cell>
        </row>
        <row r="11">
          <cell r="AB11">
            <v>9921.1999999999989</v>
          </cell>
          <cell r="AC11">
            <v>8613.5366666666669</v>
          </cell>
          <cell r="AD11">
            <v>7167.5699122222222</v>
          </cell>
          <cell r="AE11">
            <v>6253.5842696296304</v>
          </cell>
          <cell r="AF11">
            <v>4975.8782461728406</v>
          </cell>
          <cell r="AG11">
            <v>5798.6882793415634</v>
          </cell>
          <cell r="AH11">
            <v>4331.8411399999986</v>
          </cell>
          <cell r="AI11">
            <v>4132.1108000000004</v>
          </cell>
          <cell r="AJ11">
            <v>5107.3393699999997</v>
          </cell>
          <cell r="AK11">
            <v>4678.6039999999994</v>
          </cell>
          <cell r="AL11">
            <v>4432.6349787047939</v>
          </cell>
          <cell r="AM11">
            <v>6123.7572125198585</v>
          </cell>
          <cell r="AN11">
            <v>6222.5560553550458</v>
          </cell>
          <cell r="AO11">
            <v>6607.9650087807177</v>
          </cell>
        </row>
        <row r="12">
          <cell r="AB12">
            <v>9827.690059999999</v>
          </cell>
          <cell r="AC12">
            <v>10636.357620000001</v>
          </cell>
          <cell r="AD12">
            <v>10049.586719999999</v>
          </cell>
          <cell r="AE12">
            <v>11505.957780000001</v>
          </cell>
          <cell r="AF12">
            <v>12233.65243</v>
          </cell>
          <cell r="AG12">
            <v>9551.0142300000007</v>
          </cell>
          <cell r="AH12">
            <v>8826.415570000001</v>
          </cell>
          <cell r="AI12">
            <v>10796.565859999999</v>
          </cell>
          <cell r="AJ12">
            <v>11271.9559775</v>
          </cell>
          <cell r="AK12">
            <v>14364.543000000003</v>
          </cell>
          <cell r="AL12">
            <v>17127.705040000004</v>
          </cell>
          <cell r="AM12">
            <v>16912.056550000001</v>
          </cell>
          <cell r="AN12">
            <v>18569.815039999998</v>
          </cell>
          <cell r="AO12">
            <v>17944.740719999998</v>
          </cell>
        </row>
        <row r="13">
          <cell r="AB13">
            <v>15575.89305817581</v>
          </cell>
          <cell r="AC13">
            <v>16200</v>
          </cell>
          <cell r="AD13">
            <v>16366.488715927182</v>
          </cell>
          <cell r="AE13">
            <v>16874.08357253197</v>
          </cell>
          <cell r="AF13">
            <v>17380.189169356476</v>
          </cell>
          <cell r="AG13">
            <v>18255.404342522917</v>
          </cell>
          <cell r="AH13">
            <v>18731.127440582826</v>
          </cell>
          <cell r="AI13">
            <v>19398.799786767282</v>
          </cell>
          <cell r="AJ13">
            <v>20091.29980291297</v>
          </cell>
          <cell r="AK13">
            <v>21935.241548697486</v>
          </cell>
          <cell r="AL13">
            <v>23717.88995762265</v>
          </cell>
          <cell r="AM13">
            <v>25195.315374650352</v>
          </cell>
          <cell r="AN13">
            <v>26382.87943883934</v>
          </cell>
          <cell r="AO13">
            <v>27171.321792503753</v>
          </cell>
        </row>
        <row r="14">
          <cell r="AB14">
            <v>1354.4255537592462</v>
          </cell>
          <cell r="AC14">
            <v>1408.0875790929215</v>
          </cell>
          <cell r="AD14">
            <v>1508.533434289858</v>
          </cell>
          <cell r="AE14">
            <v>1641.7806739796522</v>
          </cell>
          <cell r="AF14">
            <v>1658.6721124535488</v>
          </cell>
          <cell r="AG14">
            <v>1676.245573025911</v>
          </cell>
          <cell r="AH14">
            <v>1735.9110438113748</v>
          </cell>
          <cell r="AI14">
            <v>1801.5373940721934</v>
          </cell>
          <cell r="AJ14">
            <v>1866.3340391426923</v>
          </cell>
          <cell r="AK14">
            <v>1969.8575911732516</v>
          </cell>
          <cell r="AL14">
            <v>2198.9542649929213</v>
          </cell>
          <cell r="AM14">
            <v>2441.3556682884</v>
          </cell>
          <cell r="AN14">
            <v>2571.8956763045794</v>
          </cell>
          <cell r="AO14">
            <v>2720.3217025474924</v>
          </cell>
        </row>
        <row r="15">
          <cell r="AB15">
            <v>37992</v>
          </cell>
          <cell r="AC15">
            <v>41842.564999999995</v>
          </cell>
          <cell r="AD15">
            <v>42379.512999999999</v>
          </cell>
          <cell r="AE15">
            <v>46315.964</v>
          </cell>
          <cell r="AF15">
            <v>40489.5</v>
          </cell>
          <cell r="AG15">
            <v>45324.893000000004</v>
          </cell>
          <cell r="AH15">
            <v>47214.578999999998</v>
          </cell>
          <cell r="AI15">
            <v>48524.127999999997</v>
          </cell>
          <cell r="AJ15">
            <v>50854.367820000029</v>
          </cell>
          <cell r="AK15">
            <v>53008.841810000034</v>
          </cell>
          <cell r="AL15">
            <v>59750.034883000029</v>
          </cell>
          <cell r="AM15">
            <v>61661.876330000072</v>
          </cell>
          <cell r="AN15">
            <v>64883.378420000045</v>
          </cell>
          <cell r="AO15">
            <v>81591.387000000017</v>
          </cell>
        </row>
        <row r="16">
          <cell r="AB16">
            <v>2356.6989285759555</v>
          </cell>
          <cell r="AC16">
            <v>2372.8449907287263</v>
          </cell>
          <cell r="AD16">
            <v>2526.6064219278187</v>
          </cell>
          <cell r="AE16">
            <v>2530.1210138795009</v>
          </cell>
          <cell r="AF16">
            <v>2801.1543138821753</v>
          </cell>
          <cell r="AG16">
            <v>2793.0036252437394</v>
          </cell>
          <cell r="AH16">
            <v>2851.7467660047237</v>
          </cell>
          <cell r="AI16">
            <v>2832.9317514888871</v>
          </cell>
          <cell r="AJ16">
            <v>2826.372301399243</v>
          </cell>
          <cell r="AK16">
            <v>2926.3233364062571</v>
          </cell>
          <cell r="AL16">
            <v>2982.421237349316</v>
          </cell>
          <cell r="AM16">
            <v>3080.2534831145354</v>
          </cell>
          <cell r="AN16">
            <v>3132.5444675211174</v>
          </cell>
          <cell r="AO16">
            <v>3191.1177997940713</v>
          </cell>
        </row>
        <row r="17">
          <cell r="AB17">
            <v>-4113.6000000000004</v>
          </cell>
          <cell r="AC17">
            <v>-5623.8789999999999</v>
          </cell>
          <cell r="AD17">
            <v>-5794.3719999999994</v>
          </cell>
          <cell r="AE17">
            <v>-6503.9610000000011</v>
          </cell>
          <cell r="AF17">
            <v>-7525.0849999999991</v>
          </cell>
          <cell r="AG17">
            <v>-6745.6</v>
          </cell>
          <cell r="AH17">
            <v>-5786.8690000000006</v>
          </cell>
          <cell r="AI17">
            <v>-5930.1693899999991</v>
          </cell>
          <cell r="AJ17">
            <v>-5380.5949999999993</v>
          </cell>
          <cell r="AK17">
            <v>-5672.9250000000011</v>
          </cell>
          <cell r="AL17">
            <v>-7041.4549999999999</v>
          </cell>
          <cell r="AM17">
            <v>-6893.7730900000006</v>
          </cell>
          <cell r="AN17">
            <v>-8380.5756799999999</v>
          </cell>
          <cell r="AO17">
            <v>-9113.2270799999988</v>
          </cell>
        </row>
        <row r="18">
          <cell r="AB18">
            <v>132683.38092968386</v>
          </cell>
          <cell r="AC18">
            <v>136592.96648838508</v>
          </cell>
          <cell r="AD18">
            <v>146567.50486327565</v>
          </cell>
          <cell r="AE18">
            <v>159315.88707194483</v>
          </cell>
          <cell r="AF18">
            <v>160000.79835780844</v>
          </cell>
          <cell r="AG18">
            <v>162555.20287561702</v>
          </cell>
          <cell r="AH18">
            <v>169540.14642494882</v>
          </cell>
          <cell r="AI18">
            <v>176025.10741129157</v>
          </cell>
          <cell r="AJ18">
            <v>183119.14295341194</v>
          </cell>
          <cell r="AK18">
            <v>193282.69170849843</v>
          </cell>
          <cell r="AL18">
            <v>215052.92576428503</v>
          </cell>
          <cell r="AM18">
            <v>239683.14940712837</v>
          </cell>
          <cell r="AN18">
            <v>251380.88762676253</v>
          </cell>
          <cell r="AO18">
            <v>265639.26487729675</v>
          </cell>
        </row>
        <row r="19">
          <cell r="AB19">
            <v>18595</v>
          </cell>
          <cell r="AC19">
            <v>18502</v>
          </cell>
          <cell r="AD19">
            <v>20517</v>
          </cell>
          <cell r="AE19">
            <v>18614</v>
          </cell>
          <cell r="AF19">
            <v>17736</v>
          </cell>
          <cell r="AG19">
            <v>17607</v>
          </cell>
          <cell r="AH19">
            <v>18570</v>
          </cell>
          <cell r="AI19">
            <v>18780</v>
          </cell>
          <cell r="AJ19">
            <v>20326</v>
          </cell>
          <cell r="AK19">
            <v>19902</v>
          </cell>
          <cell r="AL19">
            <v>23448</v>
          </cell>
          <cell r="AM19">
            <v>25632</v>
          </cell>
          <cell r="AN19">
            <v>29350</v>
          </cell>
          <cell r="AO19">
            <v>31950</v>
          </cell>
        </row>
        <row r="20">
          <cell r="AB20">
            <v>-4439</v>
          </cell>
          <cell r="AC20">
            <v>-8703</v>
          </cell>
          <cell r="AD20">
            <v>-8529</v>
          </cell>
          <cell r="AE20">
            <v>-9779</v>
          </cell>
          <cell r="AF20">
            <v>-7948</v>
          </cell>
          <cell r="AG20">
            <v>-9959.7000000000007</v>
          </cell>
          <cell r="AH20">
            <v>-11947</v>
          </cell>
          <cell r="AI20">
            <v>-11068</v>
          </cell>
          <cell r="AJ20">
            <v>-11704</v>
          </cell>
          <cell r="AK20">
            <v>-13822</v>
          </cell>
          <cell r="AL20">
            <v>-10726</v>
          </cell>
          <cell r="AM20">
            <v>-25427</v>
          </cell>
          <cell r="AN20">
            <v>-36373</v>
          </cell>
          <cell r="AO20">
            <v>-34275</v>
          </cell>
        </row>
        <row r="21">
          <cell r="AB21">
            <v>146839.38092968386</v>
          </cell>
          <cell r="AC21">
            <v>146391.96648838508</v>
          </cell>
          <cell r="AD21">
            <v>158555.50486327565</v>
          </cell>
          <cell r="AE21">
            <v>168150.88707194483</v>
          </cell>
          <cell r="AF21">
            <v>169788.79835780844</v>
          </cell>
          <cell r="AG21">
            <v>170202.50287561701</v>
          </cell>
          <cell r="AH21">
            <v>176163.14642494882</v>
          </cell>
          <cell r="AI21">
            <v>183737.10741129157</v>
          </cell>
          <cell r="AJ21">
            <v>191741.14295341194</v>
          </cell>
          <cell r="AK21">
            <v>199362.69170849843</v>
          </cell>
          <cell r="AL21">
            <v>227774.92576428503</v>
          </cell>
          <cell r="AM21">
            <v>239888.14940712834</v>
          </cell>
          <cell r="AN21">
            <v>244357.8876267625</v>
          </cell>
          <cell r="AO21">
            <v>263314.26487729675</v>
          </cell>
        </row>
        <row r="23">
          <cell r="AB23">
            <v>92533</v>
          </cell>
          <cell r="AC23">
            <v>94548.285098448745</v>
          </cell>
          <cell r="AD23">
            <v>96607.461284704332</v>
          </cell>
          <cell r="AE23">
            <v>98711.484466985552</v>
          </cell>
          <cell r="AF23">
            <v>100861.3313723282</v>
          </cell>
          <cell r="AG23">
            <v>103058</v>
          </cell>
          <cell r="AH23">
            <v>104436.24007662926</v>
          </cell>
          <cell r="AI23">
            <v>105832.91196552759</v>
          </cell>
          <cell r="AJ23">
            <v>107248.26216344784</v>
          </cell>
          <cell r="AK23">
            <v>108682.54046365264</v>
          </cell>
          <cell r="AL23">
            <v>110136</v>
          </cell>
          <cell r="AM23">
            <v>111608.89729161869</v>
          </cell>
          <cell r="AN23">
            <v>113101.49228818089</v>
          </cell>
          <cell r="AO23">
            <v>114614.04841578034</v>
          </cell>
        </row>
        <row r="24">
          <cell r="AB24">
            <v>1586.8866342784074</v>
          </cell>
          <cell r="AC24">
            <v>1548.3302138791191</v>
          </cell>
        </row>
        <row r="27">
          <cell r="AC27">
            <v>96291.255153398903</v>
          </cell>
          <cell r="AD27">
            <v>103236.82112044386</v>
          </cell>
          <cell r="AE27">
            <v>109793.01596712532</v>
          </cell>
          <cell r="AF27">
            <v>106728.57966955245</v>
          </cell>
          <cell r="AG27">
            <v>109897.08848690341</v>
          </cell>
          <cell r="AH27">
            <v>115129.58752815466</v>
          </cell>
          <cell r="AI27">
            <v>121286.99447092591</v>
          </cell>
          <cell r="AJ27">
            <v>126966.07617650466</v>
          </cell>
          <cell r="AK27">
            <v>135004.19478362962</v>
          </cell>
          <cell r="AL27">
            <v>155331.00889032907</v>
          </cell>
          <cell r="AM27">
            <v>177526.64031749754</v>
          </cell>
          <cell r="AN27">
            <v>189100.4195880749</v>
          </cell>
          <cell r="AO27">
            <v>201710.16180694982</v>
          </cell>
        </row>
        <row r="28">
          <cell r="AC28">
            <v>45925.590334986169</v>
          </cell>
          <cell r="AD28">
            <v>49125.055742831799</v>
          </cell>
          <cell r="AE28">
            <v>56026.832104819521</v>
          </cell>
          <cell r="AF28">
            <v>60797.30368825599</v>
          </cell>
          <cell r="AG28">
            <v>59403.714388713626</v>
          </cell>
          <cell r="AH28">
            <v>60197.427896794172</v>
          </cell>
          <cell r="AI28">
            <v>60668.282330365655</v>
          </cell>
          <cell r="AJ28">
            <v>61533.661776907269</v>
          </cell>
          <cell r="AK28">
            <v>63951.421924868795</v>
          </cell>
          <cell r="AL28">
            <v>66763.371873955941</v>
          </cell>
          <cell r="AM28">
            <v>69050.282179630842</v>
          </cell>
          <cell r="AN28">
            <v>70661.043718687637</v>
          </cell>
          <cell r="AO28">
            <v>73042.330150346927</v>
          </cell>
        </row>
        <row r="50">
          <cell r="AB50">
            <v>29236.251847793323</v>
          </cell>
          <cell r="AC50">
            <v>32267.563573521755</v>
          </cell>
          <cell r="AD50">
            <v>32301.106778453955</v>
          </cell>
          <cell r="AE50">
            <v>33413.726970650372</v>
          </cell>
          <cell r="AF50">
            <v>33304.6684176501</v>
          </cell>
          <cell r="AG50">
            <v>32009.496285538851</v>
          </cell>
          <cell r="AH50">
            <v>34674.83565290938</v>
          </cell>
          <cell r="AI50">
            <v>35414.283921115937</v>
          </cell>
          <cell r="AJ50">
            <v>35177.050988678893</v>
          </cell>
          <cell r="AK50">
            <v>37255.933700443122</v>
          </cell>
          <cell r="AL50">
            <v>37750.63825356587</v>
          </cell>
          <cell r="AM50">
            <v>41774.936221588636</v>
          </cell>
          <cell r="AN50">
            <v>45538.070928297522</v>
          </cell>
          <cell r="AO50">
            <v>45694.440797826785</v>
          </cell>
        </row>
        <row r="51">
          <cell r="AB51">
            <v>101.66251191477431</v>
          </cell>
          <cell r="AC51">
            <v>142.69266215556715</v>
          </cell>
          <cell r="AD51">
            <v>140.0979274155917</v>
          </cell>
          <cell r="AE51">
            <v>122.99281004905397</v>
          </cell>
          <cell r="AF51">
            <v>114.37100399530981</v>
          </cell>
          <cell r="AG51">
            <v>135.44786528710233</v>
          </cell>
          <cell r="AH51">
            <v>165.71603021991973</v>
          </cell>
          <cell r="AI51">
            <v>228.73286802093818</v>
          </cell>
          <cell r="AJ51">
            <v>429.08814629048339</v>
          </cell>
          <cell r="AK51">
            <v>413.41456462552424</v>
          </cell>
          <cell r="AL51">
            <v>839.52101645482264</v>
          </cell>
          <cell r="AM51">
            <v>984.52237986451041</v>
          </cell>
          <cell r="AN51">
            <v>709.08137201730165</v>
          </cell>
          <cell r="AO51">
            <v>814.08991918837762</v>
          </cell>
        </row>
        <row r="52">
          <cell r="AB52">
            <v>7012.7754091646893</v>
          </cell>
          <cell r="AC52">
            <v>6788.5897066824564</v>
          </cell>
          <cell r="AD52">
            <v>6947.2582154218999</v>
          </cell>
          <cell r="AE52">
            <v>6480.676325955782</v>
          </cell>
          <cell r="AF52">
            <v>6845.8267314520162</v>
          </cell>
          <cell r="AG52">
            <v>7036.0245831428683</v>
          </cell>
          <cell r="AH52">
            <v>6382.065461170333</v>
          </cell>
          <cell r="AI52">
            <v>6451.9452121900658</v>
          </cell>
          <cell r="AJ52">
            <v>6340.1207231807484</v>
          </cell>
          <cell r="AK52">
            <v>6301.2486036891605</v>
          </cell>
          <cell r="AL52">
            <v>6526.1726967552322</v>
          </cell>
          <cell r="AM52">
            <v>6674.7304340792007</v>
          </cell>
          <cell r="AN52">
            <v>6908.6500855037166</v>
          </cell>
          <cell r="AO52">
            <v>7043.2520570293582</v>
          </cell>
        </row>
        <row r="53">
          <cell r="AB53">
            <v>471.26616407190903</v>
          </cell>
          <cell r="AC53">
            <v>502.29999999999927</v>
          </cell>
          <cell r="AD53">
            <v>502.8132346656547</v>
          </cell>
          <cell r="AE53">
            <v>476.69847459963353</v>
          </cell>
          <cell r="AF53">
            <v>473.69112784493848</v>
          </cell>
          <cell r="AG53">
            <v>461.59532617656174</v>
          </cell>
          <cell r="AH53">
            <v>466.74250633447764</v>
          </cell>
          <cell r="AI53">
            <v>481.75927538029111</v>
          </cell>
          <cell r="AJ53">
            <v>496.8881247490736</v>
          </cell>
          <cell r="AK53">
            <v>510.32864381496114</v>
          </cell>
          <cell r="AL53">
            <v>474.82201427041906</v>
          </cell>
          <cell r="AM53">
            <v>514.68138018021955</v>
          </cell>
          <cell r="AN53">
            <v>514.68138018021955</v>
          </cell>
          <cell r="AO53">
            <v>516.80400980039622</v>
          </cell>
        </row>
        <row r="54">
          <cell r="AB54">
            <v>5083.1255957387157</v>
          </cell>
          <cell r="AC54">
            <v>7134.633107778358</v>
          </cell>
          <cell r="AD54">
            <v>7004.8963707795847</v>
          </cell>
          <cell r="AE54">
            <v>6149.6405024526985</v>
          </cell>
          <cell r="AF54">
            <v>5718.5501997654901</v>
          </cell>
          <cell r="AG54">
            <v>6772.3932643551161</v>
          </cell>
          <cell r="AH54">
            <v>8285.801510995987</v>
          </cell>
          <cell r="AI54">
            <v>11436.643401046909</v>
          </cell>
          <cell r="AJ54">
            <v>14302.938209682779</v>
          </cell>
          <cell r="AK54">
            <v>13780.485487517475</v>
          </cell>
          <cell r="AL54">
            <v>18121.875164802048</v>
          </cell>
          <cell r="AM54">
            <v>17159.475583519918</v>
          </cell>
          <cell r="AN54">
            <v>13364.255636700653</v>
          </cell>
          <cell r="AO54">
            <v>14842.421752773329</v>
          </cell>
        </row>
        <row r="55">
          <cell r="AB55">
            <v>7095.9838047351668</v>
          </cell>
          <cell r="AC55">
            <v>6700.2586701696209</v>
          </cell>
          <cell r="AD55">
            <v>9572.9208505883034</v>
          </cell>
          <cell r="AE55">
            <v>11192.184982233033</v>
          </cell>
          <cell r="AF55">
            <v>11152.036943869296</v>
          </cell>
          <cell r="AG55">
            <v>9808.3087106618914</v>
          </cell>
          <cell r="AH55">
            <v>9473.5206810661275</v>
          </cell>
          <cell r="AI55">
            <v>8956.601684338304</v>
          </cell>
          <cell r="AJ55">
            <v>7957.0150476256567</v>
          </cell>
          <cell r="AK55">
            <v>6765.6866113874439</v>
          </cell>
          <cell r="AL55">
            <v>12607.851743371481</v>
          </cell>
          <cell r="AM55">
            <v>16391.433561157337</v>
          </cell>
          <cell r="AN55">
            <v>16801.128956094908</v>
          </cell>
          <cell r="AO55">
            <v>12309.407600216986</v>
          </cell>
        </row>
        <row r="56">
          <cell r="AB56">
            <v>1163.7750004281343</v>
          </cell>
          <cell r="AC56">
            <v>1118.041057400809</v>
          </cell>
          <cell r="AD56">
            <v>1017.2596101771481</v>
          </cell>
          <cell r="AE56">
            <v>846.69821680911321</v>
          </cell>
          <cell r="AF56">
            <v>814.80748051684964</v>
          </cell>
          <cell r="AG56">
            <v>734.87520558694746</v>
          </cell>
          <cell r="AH56">
            <v>841.95235883552334</v>
          </cell>
          <cell r="AI56">
            <v>801.79235705485826</v>
          </cell>
          <cell r="AJ56">
            <v>888.53528525318632</v>
          </cell>
          <cell r="AK56">
            <v>943.4453734055603</v>
          </cell>
          <cell r="AL56">
            <v>1057.8565198519143</v>
          </cell>
          <cell r="AM56">
            <v>1338.607335255216</v>
          </cell>
          <cell r="AN56">
            <v>1665.3358679384978</v>
          </cell>
          <cell r="AO56">
            <v>1725.4316059521129</v>
          </cell>
        </row>
        <row r="57">
          <cell r="AB57">
            <v>8111.4746301940904</v>
          </cell>
          <cell r="AC57">
            <v>6489.3748541881987</v>
          </cell>
          <cell r="AD57">
            <v>6072.0377834919173</v>
          </cell>
          <cell r="AE57">
            <v>5511.272244199944</v>
          </cell>
          <cell r="AF57">
            <v>8628.764199862293</v>
          </cell>
          <cell r="AG57">
            <v>8837.9608480546776</v>
          </cell>
          <cell r="AH57">
            <v>9101.4901435749343</v>
          </cell>
          <cell r="AI57">
            <v>9069.4068668510336</v>
          </cell>
          <cell r="AJ57">
            <v>9574.557627292128</v>
          </cell>
          <cell r="AK57">
            <v>9779.9324089816237</v>
          </cell>
          <cell r="AL57">
            <v>7753.2463410602613</v>
          </cell>
          <cell r="AM57">
            <v>6914.5081617459391</v>
          </cell>
          <cell r="AN57">
            <v>6414.3776843144924</v>
          </cell>
          <cell r="AO57">
            <v>6766.141867507833</v>
          </cell>
        </row>
        <row r="58">
          <cell r="AB58">
            <v>9551.4320583048193</v>
          </cell>
          <cell r="AC58">
            <v>8613.536666666665</v>
          </cell>
          <cell r="AD58">
            <v>7593.621085870438</v>
          </cell>
          <cell r="AE58">
            <v>7120.7807243164561</v>
          </cell>
          <cell r="AF58">
            <v>5792.1239518069979</v>
          </cell>
          <cell r="AG58">
            <v>7201.8486591676246</v>
          </cell>
          <cell r="AH58">
            <v>5643.1012725786577</v>
          </cell>
          <cell r="AI58">
            <v>5820.1911128661859</v>
          </cell>
          <cell r="AJ58">
            <v>6452.1690127058209</v>
          </cell>
          <cell r="AK58">
            <v>5782.9485376669691</v>
          </cell>
          <cell r="AL58">
            <v>5468.4013821716289</v>
          </cell>
          <cell r="AM58">
            <v>7520.3676882717673</v>
          </cell>
          <cell r="AN58">
            <v>7667.9962966319072</v>
          </cell>
          <cell r="AO58">
            <v>8226.3455755208888</v>
          </cell>
        </row>
        <row r="59">
          <cell r="AB59">
            <v>9808.7304207486632</v>
          </cell>
          <cell r="AC59">
            <v>10636.357620000001</v>
          </cell>
          <cell r="AD59">
            <v>9626.1992877227876</v>
          </cell>
          <cell r="AE59">
            <v>9571.2119998557391</v>
          </cell>
          <cell r="AF59">
            <v>9195.2473972377102</v>
          </cell>
          <cell r="AG59">
            <v>6920.5720904520576</v>
          </cell>
          <cell r="AH59">
            <v>5997.3150708707781</v>
          </cell>
          <cell r="AI59">
            <v>7589.1341516567936</v>
          </cell>
          <cell r="AJ59">
            <v>8040.1135781405719</v>
          </cell>
          <cell r="AK59">
            <v>9951.7445534034541</v>
          </cell>
          <cell r="AL59">
            <v>11858.540948852849</v>
          </cell>
          <cell r="AM59">
            <v>11430.317978640458</v>
          </cell>
          <cell r="AN59">
            <v>12429.885883017521</v>
          </cell>
          <cell r="AO59">
            <v>11938.554857606281</v>
          </cell>
        </row>
        <row r="60">
          <cell r="AB60">
            <v>15651.732656680553</v>
          </cell>
          <cell r="AC60">
            <v>16200</v>
          </cell>
          <cell r="AD60">
            <v>16366.488715927186</v>
          </cell>
          <cell r="AE60">
            <v>16874.08357253197</v>
          </cell>
          <cell r="AF60">
            <v>17380.189169356476</v>
          </cell>
          <cell r="AG60">
            <v>18255.404342522917</v>
          </cell>
          <cell r="AH60">
            <v>18731.127440582823</v>
          </cell>
          <cell r="AI60">
            <v>19204.12775470276</v>
          </cell>
          <cell r="AJ60">
            <v>19986.687067880266</v>
          </cell>
          <cell r="AK60">
            <v>20152.620981765307</v>
          </cell>
          <cell r="AL60">
            <v>20227.678387964523</v>
          </cell>
          <cell r="AM60">
            <v>20840.819910157858</v>
          </cell>
          <cell r="AN60">
            <v>21659.842082249572</v>
          </cell>
          <cell r="AO60">
            <v>22180.538272349375</v>
          </cell>
        </row>
        <row r="61">
          <cell r="AB61">
            <v>1350.7849924319307</v>
          </cell>
          <cell r="AC61">
            <v>1408.0875790929215</v>
          </cell>
          <cell r="AD61">
            <v>1419.2441505164979</v>
          </cell>
          <cell r="AE61">
            <v>1432.4276435883314</v>
          </cell>
          <cell r="AF61">
            <v>1449.0182628788782</v>
          </cell>
          <cell r="AG61">
            <v>1447.4247358609252</v>
          </cell>
          <cell r="AH61">
            <v>1471.9019680781091</v>
          </cell>
          <cell r="AI61">
            <v>1534.6580732057037</v>
          </cell>
          <cell r="AJ61">
            <v>1587.866191339913</v>
          </cell>
          <cell r="AK61">
            <v>1599.8270043216296</v>
          </cell>
          <cell r="AL61">
            <v>1727.3316102591416</v>
          </cell>
          <cell r="AM61">
            <v>1833.6682749793347</v>
          </cell>
          <cell r="AN61">
            <v>1873.4399296217734</v>
          </cell>
          <cell r="AO61">
            <v>1900.3994161612459</v>
          </cell>
        </row>
        <row r="62">
          <cell r="AB62">
            <v>39437.819885057463</v>
          </cell>
          <cell r="AC62">
            <v>41842.564999999995</v>
          </cell>
          <cell r="AD62">
            <v>42347.561474137932</v>
          </cell>
          <cell r="AE62">
            <v>43384.295313819232</v>
          </cell>
          <cell r="AF62">
            <v>43358.227407388935</v>
          </cell>
          <cell r="AG62">
            <v>44362.363163084083</v>
          </cell>
          <cell r="AH62">
            <v>45205.920615168579</v>
          </cell>
          <cell r="AI62">
            <v>45735.848644092031</v>
          </cell>
          <cell r="AJ62">
            <v>46835.686125190921</v>
          </cell>
          <cell r="AK62">
            <v>46008.305699954675</v>
          </cell>
          <cell r="AL62">
            <v>47678.702838761732</v>
          </cell>
          <cell r="AM62">
            <v>49422.906793583024</v>
          </cell>
          <cell r="AN62">
            <v>51239.076879397151</v>
          </cell>
          <cell r="AO62">
            <v>55518.384398995142</v>
          </cell>
        </row>
        <row r="63">
          <cell r="AB63">
            <v>2352.469258360753</v>
          </cell>
          <cell r="AC63">
            <v>2372.8449907287263</v>
          </cell>
          <cell r="AD63">
            <v>2432.1537169973803</v>
          </cell>
          <cell r="AE63">
            <v>2098.5022213601069</v>
          </cell>
          <cell r="AF63">
            <v>2123.3222571414062</v>
          </cell>
          <cell r="AG63">
            <v>2206.1832420618425</v>
          </cell>
          <cell r="AH63">
            <v>2220.6080635033954</v>
          </cell>
          <cell r="AI63">
            <v>2275.3400712542698</v>
          </cell>
          <cell r="AJ63">
            <v>2305.7691973207866</v>
          </cell>
          <cell r="AK63">
            <v>2336.6052655076796</v>
          </cell>
          <cell r="AL63">
            <v>2367.853718031362</v>
          </cell>
          <cell r="AM63">
            <v>2399.5200698894073</v>
          </cell>
          <cell r="AN63">
            <v>2431.6099098338827</v>
          </cell>
          <cell r="AO63">
            <v>2464.1289013577029</v>
          </cell>
        </row>
        <row r="64">
          <cell r="AB64">
            <v>-4103.575260249555</v>
          </cell>
          <cell r="AC64">
            <v>-5623.8789999999999</v>
          </cell>
          <cell r="AD64">
            <v>-5570.5096803680899</v>
          </cell>
          <cell r="AE64">
            <v>-5480.9814658376345</v>
          </cell>
          <cell r="AF64">
            <v>-5918.5555029929073</v>
          </cell>
          <cell r="AG64">
            <v>-5354.7772354943872</v>
          </cell>
          <cell r="AH64">
            <v>-4291.0074039189212</v>
          </cell>
          <cell r="AI64">
            <v>-4651.4131846573546</v>
          </cell>
          <cell r="AJ64">
            <v>-4208.7041773046794</v>
          </cell>
          <cell r="AK64">
            <v>-4353.5654753058234</v>
          </cell>
          <cell r="AL64">
            <v>-5682.3790578264816</v>
          </cell>
          <cell r="AM64">
            <v>-5400.8121914151488</v>
          </cell>
          <cell r="AN64">
            <v>-6862.3129289712342</v>
          </cell>
          <cell r="AO64">
            <v>-7557.4351516077995</v>
          </cell>
        </row>
        <row r="65">
          <cell r="AB65">
            <v>132325.70897537543</v>
          </cell>
          <cell r="AC65">
            <v>136592.96648838508</v>
          </cell>
          <cell r="AD65">
            <v>137773.14952179822</v>
          </cell>
          <cell r="AE65">
            <v>139194.21053658382</v>
          </cell>
          <cell r="AF65">
            <v>140432.28904777378</v>
          </cell>
          <cell r="AG65">
            <v>140835.12108645908</v>
          </cell>
          <cell r="AH65">
            <v>144371.09137197011</v>
          </cell>
          <cell r="AI65">
            <v>150349.05220911873</v>
          </cell>
          <cell r="AJ65">
            <v>156165.78114802658</v>
          </cell>
          <cell r="AK65">
            <v>157228.96196117875</v>
          </cell>
          <cell r="AL65">
            <v>168778.11357834685</v>
          </cell>
          <cell r="AM65">
            <v>179799.68358149769</v>
          </cell>
          <cell r="AN65">
            <v>182355.11996282786</v>
          </cell>
          <cell r="AO65">
            <v>184382.90588067801</v>
          </cell>
        </row>
        <row r="66">
          <cell r="AB66">
            <v>18562.01960784314</v>
          </cell>
          <cell r="AC66">
            <v>18502</v>
          </cell>
          <cell r="AD66">
            <v>19780.515335619846</v>
          </cell>
          <cell r="AE66">
            <v>15248.499543629565</v>
          </cell>
          <cell r="AF66">
            <v>12450.678471278414</v>
          </cell>
          <cell r="AG66">
            <v>13031.332068865129</v>
          </cell>
          <cell r="AH66">
            <v>13648.764807939122</v>
          </cell>
          <cell r="AI66">
            <v>14237.255630114776</v>
          </cell>
          <cell r="AJ66">
            <v>15651.604951552692</v>
          </cell>
          <cell r="AK66">
            <v>14999.619900983256</v>
          </cell>
          <cell r="AL66">
            <v>17571.635375842285</v>
          </cell>
          <cell r="AM66">
            <v>18846.942930544137</v>
          </cell>
          <cell r="AN66">
            <v>21504.297380202031</v>
          </cell>
          <cell r="AO66">
            <v>23286.914050155472</v>
          </cell>
        </row>
        <row r="67">
          <cell r="AB67">
            <v>-4423.4866310160432</v>
          </cell>
          <cell r="AC67">
            <v>-8703</v>
          </cell>
          <cell r="AD67">
            <v>-8182.571179650824</v>
          </cell>
          <cell r="AE67">
            <v>-8195.9305765975623</v>
          </cell>
          <cell r="AF67">
            <v>-5461.8821065579959</v>
          </cell>
          <cell r="AG67">
            <v>-7807.3900873058701</v>
          </cell>
          <cell r="AH67">
            <v>-9632.1416129874706</v>
          </cell>
          <cell r="AI67">
            <v>-9204.1225873731237</v>
          </cell>
          <cell r="AJ67">
            <v>-9886.0731242214515</v>
          </cell>
          <cell r="AK67">
            <v>-11427.124774559094</v>
          </cell>
          <cell r="AL67">
            <v>-8817.1193363397342</v>
          </cell>
          <cell r="AM67">
            <v>-11992.86881633592</v>
          </cell>
          <cell r="AN67">
            <v>-15544.893769605136</v>
          </cell>
          <cell r="AO67">
            <v>-14999.416593798509</v>
          </cell>
        </row>
        <row r="68">
          <cell r="AB68">
            <v>146464.24195220252</v>
          </cell>
          <cell r="AC68">
            <v>146391.96648838508</v>
          </cell>
          <cell r="AD68">
            <v>149371.09367776726</v>
          </cell>
          <cell r="AE68">
            <v>146246.77950361581</v>
          </cell>
          <cell r="AF68">
            <v>147421.08541249423</v>
          </cell>
          <cell r="AG68">
            <v>146059.06306801835</v>
          </cell>
          <cell r="AH68">
            <v>148387.71456692176</v>
          </cell>
          <cell r="AI68">
            <v>155382.18525186038</v>
          </cell>
          <cell r="AJ68">
            <v>161931.31297535784</v>
          </cell>
          <cell r="AK68">
            <v>160801.45708760293</v>
          </cell>
          <cell r="AL68">
            <v>177532.62961784939</v>
          </cell>
          <cell r="AM68">
            <v>186653.75769570592</v>
          </cell>
          <cell r="AN68">
            <v>188314.52357342475</v>
          </cell>
          <cell r="AO68">
            <v>192670.40333703498</v>
          </cell>
        </row>
        <row r="70">
          <cell r="AB70">
            <v>92533</v>
          </cell>
          <cell r="AC70">
            <v>94548.285098448745</v>
          </cell>
          <cell r="AD70">
            <v>96607.461284704332</v>
          </cell>
          <cell r="AE70">
            <v>98711.484466985552</v>
          </cell>
          <cell r="AF70">
            <v>100861.3313723282</v>
          </cell>
          <cell r="AG70">
            <v>103058</v>
          </cell>
          <cell r="AH70">
            <v>104436.24007662926</v>
          </cell>
          <cell r="AI70">
            <v>105832.91196552759</v>
          </cell>
          <cell r="AJ70">
            <v>107248.26216344784</v>
          </cell>
          <cell r="AK70">
            <v>108682.54046365264</v>
          </cell>
          <cell r="AL70">
            <v>110136</v>
          </cell>
          <cell r="AM70">
            <v>111608.89729161869</v>
          </cell>
          <cell r="AN70">
            <v>113101.49228818089</v>
          </cell>
          <cell r="AO70">
            <v>114614.04841578034</v>
          </cell>
        </row>
        <row r="71">
          <cell r="AB71">
            <v>1582.8325240962954</v>
          </cell>
          <cell r="AC71">
            <v>1548.3302138791191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D3">
            <v>94548.285098448745</v>
          </cell>
          <cell r="AE3">
            <v>96607.461284704332</v>
          </cell>
          <cell r="AF3">
            <v>98711.484466985552</v>
          </cell>
          <cell r="AG3">
            <v>100861.3313723282</v>
          </cell>
          <cell r="AH3">
            <v>103058</v>
          </cell>
          <cell r="AI3">
            <v>104436.24007662926</v>
          </cell>
          <cell r="AJ3">
            <v>105832.91196552759</v>
          </cell>
          <cell r="AK3">
            <v>107248.26216344784</v>
          </cell>
          <cell r="AL3">
            <v>108682.54046365264</v>
          </cell>
          <cell r="AM3">
            <v>110136</v>
          </cell>
          <cell r="AN3">
            <v>111608.89729161869</v>
          </cell>
          <cell r="AO3">
            <v>113101.49228818089</v>
          </cell>
          <cell r="AP3">
            <v>114614.04841578034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2015 summary"/>
      <sheetName val="GNI"/>
      <sheetName val="Pub, 2016 GNI (release in 2017）"/>
      <sheetName val="comp. GFS &amp; BOP"/>
    </sheetNames>
    <sheetDataSet>
      <sheetData sheetId="0"/>
      <sheetData sheetId="1">
        <row r="7">
          <cell r="G7">
            <v>12540.106845164331</v>
          </cell>
          <cell r="H7">
            <v>11747.888274524694</v>
          </cell>
          <cell r="I7">
            <v>11963.709510900531</v>
          </cell>
          <cell r="J7">
            <v>12798.368714397979</v>
          </cell>
          <cell r="K7">
            <v>11949.305901232257</v>
          </cell>
          <cell r="L7">
            <v>11230.770898419987</v>
          </cell>
          <cell r="M7">
            <v>11529.688397454955</v>
          </cell>
        </row>
        <row r="8">
          <cell r="G8" t="str">
            <v>n.a.</v>
          </cell>
          <cell r="H8" t="str">
            <v>n.a.</v>
          </cell>
          <cell r="I8" t="str">
            <v>n.a.</v>
          </cell>
          <cell r="J8" t="str">
            <v>n.a.</v>
          </cell>
          <cell r="K8" t="str">
            <v>n.a.</v>
          </cell>
          <cell r="L8" t="str">
            <v>n.a</v>
          </cell>
          <cell r="M8" t="str">
            <v>n.a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10">
          <cell r="G10">
            <v>25219.296249999996</v>
          </cell>
          <cell r="H10">
            <v>34328.516000000003</v>
          </cell>
          <cell r="I10">
            <v>38583.802499999998</v>
          </cell>
          <cell r="J10">
            <v>21533.472250000003</v>
          </cell>
          <cell r="K10">
            <v>28976.621347080003</v>
          </cell>
          <cell r="L10">
            <v>28795.682294000002</v>
          </cell>
          <cell r="M10">
            <v>27925.588879399998</v>
          </cell>
        </row>
        <row r="11">
          <cell r="G11">
            <v>25855</v>
          </cell>
          <cell r="H11">
            <v>25501</v>
          </cell>
          <cell r="I11">
            <v>31517</v>
          </cell>
          <cell r="J11">
            <v>35445</v>
          </cell>
          <cell r="K11">
            <v>41708</v>
          </cell>
          <cell r="L11">
            <v>31509</v>
          </cell>
          <cell r="M11">
            <v>58329</v>
          </cell>
        </row>
        <row r="12">
          <cell r="G12">
            <v>4729.98081</v>
          </cell>
          <cell r="H12">
            <v>3907.4261500000007</v>
          </cell>
          <cell r="I12">
            <v>5415.8300000000008</v>
          </cell>
          <cell r="J12">
            <v>5252.4210299999995</v>
          </cell>
          <cell r="K12">
            <v>3608.7284999999997</v>
          </cell>
          <cell r="L12">
            <v>2555.3737500000002</v>
          </cell>
          <cell r="M12">
            <v>3376.107</v>
          </cell>
        </row>
        <row r="18">
          <cell r="G18">
            <v>31589.039210477738</v>
          </cell>
          <cell r="H18">
            <v>32493.810837546625</v>
          </cell>
          <cell r="I18">
            <v>32501.642569228628</v>
          </cell>
          <cell r="J18">
            <v>34540.522418248358</v>
          </cell>
          <cell r="K18">
            <v>31041.415845125</v>
          </cell>
          <cell r="L18">
            <v>32113.242499925</v>
          </cell>
          <cell r="M18">
            <v>45206.477954600006</v>
          </cell>
        </row>
        <row r="19">
          <cell r="G19">
            <v>1232</v>
          </cell>
          <cell r="H19">
            <v>1719</v>
          </cell>
          <cell r="I19">
            <v>1790</v>
          </cell>
          <cell r="J19">
            <v>1693</v>
          </cell>
          <cell r="K19">
            <v>1929.8109918750001</v>
          </cell>
          <cell r="L19">
            <v>2054.2732434368781</v>
          </cell>
          <cell r="M19">
            <v>2364.9841593062201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 Report Form"/>
    </sheetNames>
    <sheetDataSet>
      <sheetData sheetId="0">
        <row r="266">
          <cell r="G266">
            <v>12.449706410016271</v>
          </cell>
          <cell r="H266">
            <v>13.329388197100073</v>
          </cell>
          <cell r="I266">
            <v>15.584082917841137</v>
          </cell>
          <cell r="J266">
            <v>15.898463312147474</v>
          </cell>
          <cell r="K266">
            <v>15.907086958591675</v>
          </cell>
          <cell r="L266">
            <v>16.011564827676779</v>
          </cell>
        </row>
        <row r="272">
          <cell r="G272">
            <v>26.895440409999999</v>
          </cell>
          <cell r="H272">
            <v>26.490829309999999</v>
          </cell>
          <cell r="I272">
            <v>29.542735120000003</v>
          </cell>
          <cell r="J272">
            <v>35.362030710924401</v>
          </cell>
          <cell r="K272">
            <v>43.487082045243802</v>
          </cell>
          <cell r="L272">
            <v>40.982667599999992</v>
          </cell>
        </row>
        <row r="273">
          <cell r="G273">
            <v>4.6925738255000002</v>
          </cell>
          <cell r="H273">
            <v>6.0468181806323642</v>
          </cell>
          <cell r="I273">
            <v>1.8057117337087769</v>
          </cell>
          <cell r="J273">
            <v>6.7072247259449993</v>
          </cell>
          <cell r="K273">
            <v>5.341300318</v>
          </cell>
          <cell r="L273">
            <v>3.8975180000000003</v>
          </cell>
        </row>
        <row r="393">
          <cell r="G393">
            <v>88.99909667</v>
          </cell>
          <cell r="H393">
            <v>141.97024260000001</v>
          </cell>
          <cell r="I393">
            <v>197.75416256</v>
          </cell>
          <cell r="J393">
            <v>143.29545519999999</v>
          </cell>
          <cell r="K393">
            <v>169.14802230000001</v>
          </cell>
          <cell r="L393">
            <v>170.17681128000001</v>
          </cell>
        </row>
        <row r="397">
          <cell r="G397">
            <v>27.735922685099688</v>
          </cell>
          <cell r="H397">
            <v>68.217280780277719</v>
          </cell>
          <cell r="I397">
            <v>48.306834001409371</v>
          </cell>
          <cell r="J397">
            <v>59.373875327776354</v>
          </cell>
          <cell r="K397">
            <v>89.600439343210454</v>
          </cell>
          <cell r="L397">
            <v>98.5007813269076</v>
          </cell>
        </row>
        <row r="398">
          <cell r="G398">
            <v>3.0680714462588874</v>
          </cell>
          <cell r="H398">
            <v>3.0838515530891009</v>
          </cell>
          <cell r="I398">
            <v>2.8641371320610185</v>
          </cell>
          <cell r="J398">
            <v>3.7823350222883629</v>
          </cell>
          <cell r="K398">
            <v>3.7266274630622567</v>
          </cell>
          <cell r="L398">
            <v>3.7722744120699456</v>
          </cell>
        </row>
        <row r="469">
          <cell r="G469">
            <v>36.797191909999995</v>
          </cell>
          <cell r="H469">
            <v>52.272092290779604</v>
          </cell>
          <cell r="I469">
            <v>45.083018192960772</v>
          </cell>
          <cell r="J469">
            <v>68.273425951609283</v>
          </cell>
          <cell r="K469">
            <v>44.235061999999999</v>
          </cell>
          <cell r="L469">
            <v>36.042728517599997</v>
          </cell>
        </row>
        <row r="470">
          <cell r="G470">
            <v>0.56316674999999994</v>
          </cell>
          <cell r="H470">
            <v>1.10407411</v>
          </cell>
          <cell r="I470">
            <v>1.50582978</v>
          </cell>
          <cell r="J470">
            <v>1.6036389999999998</v>
          </cell>
          <cell r="K470">
            <v>2.6050230000000001</v>
          </cell>
          <cell r="L470">
            <v>1.59077643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E"/>
      <sheetName val="GFCE"/>
      <sheetName val="NPISH FCE"/>
      <sheetName val="GFCF"/>
      <sheetName val="Exp_imp"/>
      <sheetName val="Fish price index"/>
      <sheetName val="Exchange rate"/>
      <sheetName val="Copra price index"/>
    </sheetNames>
    <sheetDataSet>
      <sheetData sheetId="0">
        <row r="4">
          <cell r="B4">
            <v>237158.76486250956</v>
          </cell>
          <cell r="C4">
            <v>245683.23576645687</v>
          </cell>
          <cell r="D4">
            <v>265607.14533834247</v>
          </cell>
          <cell r="E4">
            <v>267327.59857174393</v>
          </cell>
          <cell r="F4">
            <v>257570.49141249649</v>
          </cell>
          <cell r="G4">
            <v>272070.69228677097</v>
          </cell>
          <cell r="H4">
            <v>278968.14987775509</v>
          </cell>
          <cell r="I4">
            <v>286636.36079487833</v>
          </cell>
          <cell r="J4">
            <v>316076.91771445208</v>
          </cell>
          <cell r="K4">
            <v>338108.14103412052</v>
          </cell>
          <cell r="L4">
            <v>369823.60502540867</v>
          </cell>
          <cell r="M4">
            <v>384554.56961200392</v>
          </cell>
          <cell r="N4">
            <v>396791.07501649036</v>
          </cell>
        </row>
        <row r="5">
          <cell r="B5">
            <v>135151.96579965699</v>
          </cell>
          <cell r="C5">
            <v>138550.44037256847</v>
          </cell>
          <cell r="D5">
            <v>151380.02913327728</v>
          </cell>
          <cell r="E5">
            <v>152214.60512323424</v>
          </cell>
          <cell r="F5">
            <v>148826.67027601934</v>
          </cell>
          <cell r="G5">
            <v>158466.63780439505</v>
          </cell>
          <cell r="H5">
            <v>157160.68731163439</v>
          </cell>
          <cell r="I5">
            <v>164687.88586046037</v>
          </cell>
          <cell r="J5">
            <v>171615.74685385838</v>
          </cell>
          <cell r="K5">
            <v>190887.59981758651</v>
          </cell>
          <cell r="L5">
            <v>200105.79694748329</v>
          </cell>
          <cell r="M5">
            <v>214690.23992450614</v>
          </cell>
          <cell r="N5">
            <v>197271.26289252221</v>
          </cell>
        </row>
        <row r="6">
          <cell r="B6">
            <v>98265.840189999988</v>
          </cell>
          <cell r="C6">
            <v>103149.42068999998</v>
          </cell>
          <cell r="D6">
            <v>110268.44119</v>
          </cell>
          <cell r="E6">
            <v>110730.254625</v>
          </cell>
          <cell r="F6">
            <v>104373.83503399999</v>
          </cell>
          <cell r="G6">
            <v>109142.15775492818</v>
          </cell>
          <cell r="H6">
            <v>117375.00416492818</v>
          </cell>
          <cell r="I6">
            <v>117526.2795724398</v>
          </cell>
          <cell r="J6">
            <v>139882.59022579988</v>
          </cell>
          <cell r="K6">
            <v>142554.18874883474</v>
          </cell>
          <cell r="L6">
            <v>164898.38543498391</v>
          </cell>
          <cell r="M6">
            <v>164963.09158500002</v>
          </cell>
          <cell r="N6">
            <v>194526.92908206</v>
          </cell>
        </row>
        <row r="7">
          <cell r="B7">
            <v>3740.958872852575</v>
          </cell>
          <cell r="C7">
            <v>3983.3747038884244</v>
          </cell>
          <cell r="D7">
            <v>3958.6750150651537</v>
          </cell>
          <cell r="E7">
            <v>4382.7388235096714</v>
          </cell>
          <cell r="F7">
            <v>4369.9861024771399</v>
          </cell>
          <cell r="G7">
            <v>4461.89672744776</v>
          </cell>
          <cell r="H7">
            <v>4432.4584011924771</v>
          </cell>
          <cell r="I7">
            <v>4422.1953619781498</v>
          </cell>
          <cell r="J7">
            <v>4578.5806347938051</v>
          </cell>
          <cell r="K7">
            <v>4666.3524676992893</v>
          </cell>
          <cell r="L7">
            <v>4819.4226429414812</v>
          </cell>
          <cell r="M7">
            <v>4901.2381024977403</v>
          </cell>
          <cell r="N7">
            <v>4992.8830419081742</v>
          </cell>
        </row>
        <row r="9">
          <cell r="B9">
            <v>20082.57274922786</v>
          </cell>
          <cell r="C9">
            <v>21365.696955577903</v>
          </cell>
          <cell r="D9">
            <v>20161.692282441269</v>
          </cell>
          <cell r="E9">
            <v>27778.990324793136</v>
          </cell>
          <cell r="F9">
            <v>23898.293540777911</v>
          </cell>
          <cell r="G9">
            <v>32022.849088685984</v>
          </cell>
          <cell r="H9">
            <v>45580.401447150201</v>
          </cell>
          <cell r="I9">
            <v>57895.397338775023</v>
          </cell>
          <cell r="J9">
            <v>58493.287005822523</v>
          </cell>
          <cell r="K9">
            <v>96915.235413871822</v>
          </cell>
          <cell r="L9">
            <v>83021.098204808528</v>
          </cell>
          <cell r="M9">
            <v>72237.789283290418</v>
          </cell>
          <cell r="N9">
            <v>83169.87579786875</v>
          </cell>
        </row>
        <row r="10">
          <cell r="B10">
            <v>6213.7957232999997</v>
          </cell>
          <cell r="C10">
            <v>6499.9268757999998</v>
          </cell>
          <cell r="D10">
            <v>5327.5066999999999</v>
          </cell>
          <cell r="E10">
            <v>12422.831400000001</v>
          </cell>
          <cell r="F10">
            <v>5854.3760000000002</v>
          </cell>
          <cell r="G10">
            <v>6887.2097800000001</v>
          </cell>
          <cell r="H10">
            <v>8525.8996899999984</v>
          </cell>
          <cell r="I10">
            <v>9483.4379400000034</v>
          </cell>
          <cell r="J10">
            <v>9719.8834568800103</v>
          </cell>
          <cell r="K10">
            <v>24704.716669645619</v>
          </cell>
          <cell r="L10">
            <v>14123.643995000002</v>
          </cell>
          <cell r="M10">
            <v>18862.960429999999</v>
          </cell>
          <cell r="N10">
            <v>14948.035238799999</v>
          </cell>
        </row>
        <row r="11">
          <cell r="B11">
            <v>13868.77702592786</v>
          </cell>
          <cell r="C11">
            <v>14865.770079777903</v>
          </cell>
          <cell r="D11">
            <v>14834.185582441267</v>
          </cell>
          <cell r="E11">
            <v>15356.158924793133</v>
          </cell>
          <cell r="F11">
            <v>18043.917540777911</v>
          </cell>
          <cell r="G11">
            <v>25135.639308685983</v>
          </cell>
          <cell r="H11">
            <v>37054.501757150203</v>
          </cell>
          <cell r="I11">
            <v>48411.95939877502</v>
          </cell>
          <cell r="J11">
            <v>48773.403548942515</v>
          </cell>
          <cell r="K11">
            <v>72210.518744226196</v>
          </cell>
          <cell r="L11">
            <v>68897.454209808522</v>
          </cell>
          <cell r="M11">
            <v>53374.828853290426</v>
          </cell>
          <cell r="N11">
            <v>68221.840559068747</v>
          </cell>
        </row>
        <row r="13">
          <cell r="B13">
            <v>76.772458889739923</v>
          </cell>
          <cell r="C13">
            <v>-29.001727638278936</v>
          </cell>
          <cell r="D13">
            <v>599.48475123035394</v>
          </cell>
          <cell r="E13">
            <v>-88.446945530114803</v>
          </cell>
          <cell r="F13">
            <v>497.43180014131701</v>
          </cell>
          <cell r="G13">
            <v>28.893449068597313</v>
          </cell>
          <cell r="H13">
            <v>4964.9682686808655</v>
          </cell>
          <cell r="I13">
            <v>3047.4254225242644</v>
          </cell>
          <cell r="J13">
            <v>1177.9143686109851</v>
          </cell>
          <cell r="K13">
            <v>-2054.5986988864665</v>
          </cell>
          <cell r="L13">
            <v>-1550.9953368893232</v>
          </cell>
          <cell r="M13">
            <v>697.76231667485604</v>
          </cell>
          <cell r="N13">
            <v>243.39198603988504</v>
          </cell>
        </row>
        <row r="15">
          <cell r="B15">
            <v>15219.237378832029</v>
          </cell>
          <cell r="C15">
            <v>25490.363355136251</v>
          </cell>
          <cell r="D15">
            <v>24734.77185112227</v>
          </cell>
          <cell r="E15">
            <v>25408.181397247285</v>
          </cell>
          <cell r="F15">
            <v>20862.80012827674</v>
          </cell>
          <cell r="G15">
            <v>25016.92968221449</v>
          </cell>
          <cell r="H15">
            <v>25521.815620504858</v>
          </cell>
          <cell r="I15">
            <v>22912.792604300204</v>
          </cell>
          <cell r="J15">
            <v>26735.742824937279</v>
          </cell>
          <cell r="K15">
            <v>35589.1014921147</v>
          </cell>
          <cell r="L15">
            <v>46153.416376579829</v>
          </cell>
          <cell r="M15">
            <v>38406.193309821356</v>
          </cell>
          <cell r="N15">
            <v>25358.230506021446</v>
          </cell>
        </row>
        <row r="16">
          <cell r="B16">
            <v>4344.6790000000001</v>
          </cell>
          <cell r="C16">
            <v>13459.216999999999</v>
          </cell>
          <cell r="D16">
            <v>10942.990500000002</v>
          </cell>
          <cell r="E16">
            <v>9508.6779999999981</v>
          </cell>
          <cell r="F16">
            <v>7258.2954413333337</v>
          </cell>
          <cell r="G16">
            <v>11126.327924444446</v>
          </cell>
          <cell r="H16">
            <v>9841.5558259259287</v>
          </cell>
          <cell r="I16">
            <v>8347.9238699999987</v>
          </cell>
          <cell r="J16">
            <v>12753.862413500001</v>
          </cell>
          <cell r="K16">
            <v>14709.596469999999</v>
          </cell>
          <cell r="L16">
            <v>15575.436433500001</v>
          </cell>
          <cell r="M16">
            <v>19884.048490000001</v>
          </cell>
          <cell r="N16">
            <v>10957</v>
          </cell>
        </row>
        <row r="17">
          <cell r="B17">
            <v>10874.558378832029</v>
          </cell>
          <cell r="C17">
            <v>12031.146355136254</v>
          </cell>
          <cell r="D17">
            <v>13791.78135112227</v>
          </cell>
          <cell r="E17">
            <v>15899.503397247287</v>
          </cell>
          <cell r="F17">
            <v>13604.504686943406</v>
          </cell>
          <cell r="G17">
            <v>13890.601757770046</v>
          </cell>
          <cell r="H17">
            <v>15680.259794578928</v>
          </cell>
          <cell r="I17">
            <v>14564.868734300206</v>
          </cell>
          <cell r="J17">
            <v>13981.880411437278</v>
          </cell>
          <cell r="K17">
            <v>20879.505022114703</v>
          </cell>
          <cell r="L17">
            <v>30577.979943079827</v>
          </cell>
          <cell r="M17">
            <v>18522.144819821355</v>
          </cell>
          <cell r="N17">
            <v>14401.230506021446</v>
          </cell>
        </row>
        <row r="19">
          <cell r="B19">
            <v>125081.95408223532</v>
          </cell>
          <cell r="C19">
            <v>133158.20953492372</v>
          </cell>
          <cell r="D19">
            <v>142547.72130114332</v>
          </cell>
          <cell r="E19">
            <v>150076.86759668036</v>
          </cell>
          <cell r="F19">
            <v>133714.46888187571</v>
          </cell>
          <cell r="G19">
            <v>152489.45144723338</v>
          </cell>
          <cell r="H19">
            <v>166660.9108601888</v>
          </cell>
          <cell r="I19">
            <v>179967.02400625928</v>
          </cell>
          <cell r="J19">
            <v>204760.88448000356</v>
          </cell>
          <cell r="K19">
            <v>244609.23455111962</v>
          </cell>
          <cell r="L19">
            <v>262891.1028962463</v>
          </cell>
          <cell r="M19">
            <v>253881.77947472408</v>
          </cell>
          <cell r="N19">
            <v>233722.91903578129</v>
          </cell>
        </row>
        <row r="20">
          <cell r="B20">
            <v>80367.460000000021</v>
          </cell>
          <cell r="C20">
            <v>81542.656000000003</v>
          </cell>
          <cell r="D20">
            <v>85905.174568750721</v>
          </cell>
          <cell r="E20">
            <v>85732.953000000009</v>
          </cell>
          <cell r="F20">
            <v>76845.225000000006</v>
          </cell>
          <cell r="G20">
            <v>85972.926890000002</v>
          </cell>
          <cell r="H20">
            <v>100520.62399999998</v>
          </cell>
          <cell r="I20">
            <v>108833.65801035195</v>
          </cell>
          <cell r="J20">
            <v>116736.04821775162</v>
          </cell>
          <cell r="K20">
            <v>134048.03669411942</v>
          </cell>
          <cell r="L20">
            <v>143987.03213051954</v>
          </cell>
          <cell r="M20">
            <v>147961.05531841944</v>
          </cell>
          <cell r="N20">
            <v>140700.62761599998</v>
          </cell>
        </row>
        <row r="21">
          <cell r="B21">
            <v>44714.494082235302</v>
          </cell>
          <cell r="C21">
            <v>51615.553534923711</v>
          </cell>
          <cell r="D21">
            <v>56642.546732392599</v>
          </cell>
          <cell r="E21">
            <v>64343.914596680363</v>
          </cell>
          <cell r="F21">
            <v>56869.2438818757</v>
          </cell>
          <cell r="G21">
            <v>66516.524557233381</v>
          </cell>
          <cell r="H21">
            <v>66140.286860188819</v>
          </cell>
          <cell r="I21">
            <v>71133.365995907312</v>
          </cell>
          <cell r="J21">
            <v>88024.836262251949</v>
          </cell>
          <cell r="K21">
            <v>110561.1978570002</v>
          </cell>
          <cell r="L21">
            <v>118904.07076572676</v>
          </cell>
          <cell r="M21">
            <v>105920.72415630466</v>
          </cell>
          <cell r="N21">
            <v>93022.291419781308</v>
          </cell>
        </row>
        <row r="23">
          <cell r="B23">
            <v>-109862.71670340329</v>
          </cell>
          <cell r="C23">
            <v>-107667.84617978748</v>
          </cell>
          <cell r="D23">
            <v>-117812.94945002106</v>
          </cell>
          <cell r="E23">
            <v>-124668.68619943307</v>
          </cell>
          <cell r="F23">
            <v>-112851.66875359898</v>
          </cell>
          <cell r="G23">
            <v>-127472.5217650189</v>
          </cell>
          <cell r="H23">
            <v>-141139.09523968393</v>
          </cell>
          <cell r="I23">
            <v>-157054.23140195908</v>
          </cell>
          <cell r="J23">
            <v>-178025.14165506628</v>
          </cell>
          <cell r="K23">
            <v>-209020.1330590049</v>
          </cell>
          <cell r="L23">
            <v>-216737.68651966646</v>
          </cell>
          <cell r="M23">
            <v>-215475.58616490272</v>
          </cell>
          <cell r="N23">
            <v>-208364.68852975985</v>
          </cell>
        </row>
        <row r="25">
          <cell r="B25">
            <v>-1063.4268788387999</v>
          </cell>
          <cell r="C25">
            <v>-796.57995133337681</v>
          </cell>
          <cell r="D25">
            <v>-404.48585004822235</v>
          </cell>
          <cell r="E25">
            <v>-560.65739376543206</v>
          </cell>
          <cell r="F25">
            <v>1087.9548758002638</v>
          </cell>
          <cell r="G25">
            <v>-486.76663455783273</v>
          </cell>
          <cell r="H25">
            <v>-4637.3169426106324</v>
          </cell>
          <cell r="I25">
            <v>1216.1907991933986</v>
          </cell>
          <cell r="J25">
            <v>1639.714274679136</v>
          </cell>
          <cell r="K25">
            <v>3826.2810741840512</v>
          </cell>
          <cell r="L25">
            <v>5332.1280334668991</v>
          </cell>
          <cell r="M25">
            <v>2302.494807295996</v>
          </cell>
          <cell r="N25">
            <v>-8593.7724622828828</v>
          </cell>
        </row>
        <row r="27">
          <cell r="B27">
            <v>146391.96648838508</v>
          </cell>
          <cell r="C27">
            <v>158555.50486327565</v>
          </cell>
          <cell r="D27">
            <v>168150.88707194483</v>
          </cell>
          <cell r="E27">
            <v>169788.79835780844</v>
          </cell>
          <cell r="F27">
            <v>170202.50287561701</v>
          </cell>
          <cell r="G27">
            <v>176163.14642494882</v>
          </cell>
          <cell r="H27">
            <v>183737.10741129157</v>
          </cell>
          <cell r="I27">
            <v>191741.14295341194</v>
          </cell>
          <cell r="J27">
            <v>199362.69170849843</v>
          </cell>
          <cell r="K27">
            <v>227774.92576428503</v>
          </cell>
          <cell r="L27">
            <v>239888.14940712834</v>
          </cell>
          <cell r="M27">
            <v>244317.02985436248</v>
          </cell>
          <cell r="N27">
            <v>263245.88180835627</v>
          </cell>
        </row>
        <row r="62">
          <cell r="B62">
            <v>237158.76486250956</v>
          </cell>
          <cell r="C62">
            <v>237441.61484807928</v>
          </cell>
          <cell r="D62">
            <v>234551.32161143023</v>
          </cell>
          <cell r="E62">
            <v>227871.34320474134</v>
          </cell>
          <cell r="F62">
            <v>218951.5623822115</v>
          </cell>
          <cell r="G62">
            <v>229769.39583299478</v>
          </cell>
          <cell r="H62">
            <v>238797.87010331289</v>
          </cell>
          <cell r="I62">
            <v>244534.60010020027</v>
          </cell>
          <cell r="J62">
            <v>265690.83492467017</v>
          </cell>
          <cell r="K62">
            <v>283126.13145264541</v>
          </cell>
          <cell r="L62">
            <v>307897.38796800049</v>
          </cell>
          <cell r="M62">
            <v>316518.65793567087</v>
          </cell>
          <cell r="N62">
            <v>318593.95139742264</v>
          </cell>
        </row>
        <row r="63">
          <cell r="B63">
            <v>135151.96579965699</v>
          </cell>
          <cell r="C63">
            <v>132718.51910771013</v>
          </cell>
          <cell r="D63">
            <v>133143.54421547923</v>
          </cell>
          <cell r="E63">
            <v>125447.01316861509</v>
          </cell>
          <cell r="F63">
            <v>122982.7932084042</v>
          </cell>
          <cell r="G63">
            <v>131183.21628972757</v>
          </cell>
          <cell r="H63">
            <v>133014.03422104788</v>
          </cell>
          <cell r="I63">
            <v>137741.91942247056</v>
          </cell>
          <cell r="J63">
            <v>143923.07663432462</v>
          </cell>
          <cell r="K63">
            <v>160486.67287613067</v>
          </cell>
          <cell r="L63">
            <v>168442.62961213887</v>
          </cell>
          <cell r="M63">
            <v>175200.16924433329</v>
          </cell>
          <cell r="N63">
            <v>162549.7674757214</v>
          </cell>
        </row>
        <row r="64">
          <cell r="B64">
            <v>98265.840189999988</v>
          </cell>
          <cell r="C64">
            <v>100892.21196459033</v>
          </cell>
          <cell r="D64">
            <v>98058.359145114853</v>
          </cell>
          <cell r="E64">
            <v>99015.39500261833</v>
          </cell>
          <cell r="F64">
            <v>92465.231333272299</v>
          </cell>
          <cell r="G64">
            <v>95061.729885722918</v>
          </cell>
          <cell r="H64">
            <v>102172.51803346052</v>
          </cell>
          <cell r="I64">
            <v>103133.06708295047</v>
          </cell>
          <cell r="J64">
            <v>118059.20306928495</v>
          </cell>
          <cell r="K64">
            <v>118881.30721122412</v>
          </cell>
          <cell r="L64">
            <v>135646.34757523518</v>
          </cell>
          <cell r="M64">
            <v>137459.14635405244</v>
          </cell>
          <cell r="N64">
            <v>152133.2288975924</v>
          </cell>
        </row>
        <row r="65">
          <cell r="B65">
            <v>3740.958872852575</v>
          </cell>
          <cell r="C65">
            <v>3830.8837757788233</v>
          </cell>
          <cell r="D65">
            <v>3349.4182508361728</v>
          </cell>
          <cell r="E65">
            <v>3408.9350335079098</v>
          </cell>
          <cell r="F65">
            <v>3503.5378405349979</v>
          </cell>
          <cell r="G65">
            <v>3524.4496575442959</v>
          </cell>
          <cell r="H65">
            <v>3611.3178488044623</v>
          </cell>
          <cell r="I65">
            <v>3659.6135947792427</v>
          </cell>
          <cell r="J65">
            <v>3708.5552210605797</v>
          </cell>
          <cell r="K65">
            <v>3758.1513652906087</v>
          </cell>
          <cell r="L65">
            <v>3808.4107806264633</v>
          </cell>
          <cell r="M65">
            <v>3859.3423372851048</v>
          </cell>
          <cell r="N65">
            <v>3910.9550241088186</v>
          </cell>
        </row>
        <row r="67">
          <cell r="B67">
            <v>20082.57274922786</v>
          </cell>
          <cell r="C67">
            <v>20547.778682590895</v>
          </cell>
          <cell r="D67">
            <v>17058.722891260157</v>
          </cell>
          <cell r="E67">
            <v>21606.757127688474</v>
          </cell>
          <cell r="F67">
            <v>19159.918082317636</v>
          </cell>
          <cell r="G67">
            <v>25294.830068550345</v>
          </cell>
          <cell r="H67">
            <v>37136.347914169259</v>
          </cell>
          <cell r="I67">
            <v>47911.674142173266</v>
          </cell>
          <cell r="J67">
            <v>47378.347620213368</v>
          </cell>
          <cell r="K67">
            <v>78052.853231569141</v>
          </cell>
          <cell r="L67">
            <v>65605.046257089649</v>
          </cell>
          <cell r="M67">
            <v>56881.619032302769</v>
          </cell>
          <cell r="N67">
            <v>65147.459068432036</v>
          </cell>
        </row>
        <row r="68">
          <cell r="B68">
            <v>6213.7957232999997</v>
          </cell>
          <cell r="C68">
            <v>6251.0976905948701</v>
          </cell>
          <cell r="D68">
            <v>4507.580972048625</v>
          </cell>
          <cell r="E68">
            <v>9662.5938437530695</v>
          </cell>
          <cell r="F68">
            <v>4693.6139767339719</v>
          </cell>
          <cell r="G68">
            <v>5440.2030421805457</v>
          </cell>
          <cell r="H68">
            <v>6946.4236188499763</v>
          </cell>
          <cell r="I68">
            <v>7848.0744448487239</v>
          </cell>
          <cell r="J68">
            <v>7872.9037265794641</v>
          </cell>
          <cell r="K68">
            <v>19896.496315659246</v>
          </cell>
          <cell r="L68">
            <v>11160.805357269708</v>
          </cell>
          <cell r="M68">
            <v>14853.108596567352</v>
          </cell>
          <cell r="N68">
            <v>11708.885032363572</v>
          </cell>
        </row>
        <row r="69">
          <cell r="B69">
            <v>13868.77702592786</v>
          </cell>
          <cell r="C69">
            <v>14296.680991996025</v>
          </cell>
          <cell r="D69">
            <v>12551.141919211534</v>
          </cell>
          <cell r="E69">
            <v>11944.163283935404</v>
          </cell>
          <cell r="F69">
            <v>14466.304105583666</v>
          </cell>
          <cell r="G69">
            <v>19854.627026369799</v>
          </cell>
          <cell r="H69">
            <v>30189.924295319284</v>
          </cell>
          <cell r="I69">
            <v>40063.599697324542</v>
          </cell>
          <cell r="J69">
            <v>39505.443893633907</v>
          </cell>
          <cell r="K69">
            <v>58156.356915909899</v>
          </cell>
          <cell r="L69">
            <v>54444.240899819939</v>
          </cell>
          <cell r="M69">
            <v>42028.510435735414</v>
          </cell>
          <cell r="N69">
            <v>53438.574036068465</v>
          </cell>
        </row>
        <row r="71">
          <cell r="B71">
            <v>76.772458889739937</v>
          </cell>
          <cell r="C71">
            <v>12.925226168161032</v>
          </cell>
          <cell r="D71">
            <v>386.67956606725681</v>
          </cell>
          <cell r="E71">
            <v>-93.185592382202259</v>
          </cell>
          <cell r="F71">
            <v>353.11403232477397</v>
          </cell>
          <cell r="G71">
            <v>184.44165819548826</v>
          </cell>
          <cell r="H71">
            <v>4074.5101777881355</v>
          </cell>
          <cell r="I71">
            <v>2679.993417832362</v>
          </cell>
          <cell r="J71">
            <v>1139.4012687013051</v>
          </cell>
          <cell r="K71">
            <v>-1664.4012993672304</v>
          </cell>
          <cell r="L71">
            <v>-1232.9510820734856</v>
          </cell>
          <cell r="M71">
            <v>561.67018448919703</v>
          </cell>
          <cell r="N71">
            <v>190.6503922965353</v>
          </cell>
        </row>
        <row r="73">
          <cell r="B73">
            <v>15219.237378832029</v>
          </cell>
          <cell r="C73">
            <v>22451.445612802527</v>
          </cell>
          <cell r="D73">
            <v>19474.848106000827</v>
          </cell>
          <cell r="E73">
            <v>20916.319918503214</v>
          </cell>
          <cell r="F73">
            <v>16590.937887873595</v>
          </cell>
          <cell r="G73">
            <v>17507.335617854042</v>
          </cell>
          <cell r="H73">
            <v>20806.873192487747</v>
          </cell>
          <cell r="I73">
            <v>19107.6117412897</v>
          </cell>
          <cell r="J73">
            <v>20538.877042627355</v>
          </cell>
          <cell r="K73">
            <v>27618.689257043719</v>
          </cell>
          <cell r="L73">
            <v>33671.5856618486</v>
          </cell>
          <cell r="M73">
            <v>25172.367945515285</v>
          </cell>
          <cell r="N73">
            <v>18735.591647648467</v>
          </cell>
        </row>
        <row r="74">
          <cell r="B74">
            <v>4344.6790000000001</v>
          </cell>
          <cell r="C74">
            <v>10880.873722861894</v>
          </cell>
          <cell r="D74">
            <v>7805.6800148609673</v>
          </cell>
          <cell r="E74">
            <v>8549.5382486680573</v>
          </cell>
          <cell r="F74">
            <v>5683.8329555664795</v>
          </cell>
          <cell r="G74">
            <v>6535.1572823280048</v>
          </cell>
          <cell r="H74">
            <v>8031.4792813301119</v>
          </cell>
          <cell r="I74">
            <v>7054.3695701032502</v>
          </cell>
          <cell r="J74">
            <v>9213.8443008122631</v>
          </cell>
          <cell r="K74">
            <v>10802.912727385057</v>
          </cell>
          <cell r="L74">
            <v>9508.2123508229306</v>
          </cell>
          <cell r="M74">
            <v>10587.625032488137</v>
          </cell>
          <cell r="N74">
            <v>7455.0220192142178</v>
          </cell>
        </row>
        <row r="75">
          <cell r="B75">
            <v>10874.558378832029</v>
          </cell>
          <cell r="C75">
            <v>11570.571889940635</v>
          </cell>
          <cell r="D75">
            <v>11669.168091139862</v>
          </cell>
          <cell r="E75">
            <v>12366.781669835156</v>
          </cell>
          <cell r="F75">
            <v>10907.104932307115</v>
          </cell>
          <cell r="G75">
            <v>10972.178335526036</v>
          </cell>
          <cell r="H75">
            <v>12775.393911157635</v>
          </cell>
          <cell r="I75">
            <v>12053.242171186452</v>
          </cell>
          <cell r="J75">
            <v>11325.03274181509</v>
          </cell>
          <cell r="K75">
            <v>16815.776529658662</v>
          </cell>
          <cell r="L75">
            <v>24163.373311025669</v>
          </cell>
          <cell r="M75">
            <v>14584.742913027148</v>
          </cell>
          <cell r="N75">
            <v>11280.56962843425</v>
          </cell>
        </row>
        <row r="77">
          <cell r="B77">
            <v>125081.95408223532</v>
          </cell>
          <cell r="C77">
            <v>128060.66776021398</v>
          </cell>
          <cell r="D77">
            <v>120609.02638487983</v>
          </cell>
          <cell r="E77">
            <v>116731.18391749469</v>
          </cell>
          <cell r="F77">
            <v>107202.56096218138</v>
          </cell>
          <cell r="G77">
            <v>120451.32995261859</v>
          </cell>
          <cell r="H77">
            <v>135785.93809825438</v>
          </cell>
          <cell r="I77">
            <v>148932.76161608956</v>
          </cell>
          <cell r="J77">
            <v>165852.06372400108</v>
          </cell>
          <cell r="K77">
            <v>197001.51995681209</v>
          </cell>
          <cell r="L77">
            <v>207742.16842492478</v>
          </cell>
          <cell r="M77">
            <v>199912.0792953835</v>
          </cell>
          <cell r="N77">
            <v>183076.55452370172</v>
          </cell>
        </row>
        <row r="78">
          <cell r="B78">
            <v>80367.460000000021</v>
          </cell>
          <cell r="C78">
            <v>78421.052782049199</v>
          </cell>
          <cell r="D78">
            <v>72684.006251295039</v>
          </cell>
          <cell r="E78">
            <v>66683.888494580329</v>
          </cell>
          <cell r="F78">
            <v>61608.926742195385</v>
          </cell>
          <cell r="G78">
            <v>67909.965479829436</v>
          </cell>
          <cell r="H78">
            <v>81898.551721658572</v>
          </cell>
          <cell r="I78">
            <v>90065.929209892463</v>
          </cell>
          <cell r="J78">
            <v>94553.774550575079</v>
          </cell>
          <cell r="K78">
            <v>107958.58555556391</v>
          </cell>
          <cell r="L78">
            <v>113781.63030366498</v>
          </cell>
          <cell r="M78">
            <v>116507.77887504657</v>
          </cell>
          <cell r="N78">
            <v>110211.6396180905</v>
          </cell>
        </row>
        <row r="79">
          <cell r="B79">
            <v>44714.494082235302</v>
          </cell>
          <cell r="C79">
            <v>49639.614978164784</v>
          </cell>
          <cell r="D79">
            <v>47925.020133584796</v>
          </cell>
          <cell r="E79">
            <v>50047.295422914365</v>
          </cell>
          <cell r="F79">
            <v>45593.634219985994</v>
          </cell>
          <cell r="G79">
            <v>52541.364472789151</v>
          </cell>
          <cell r="H79">
            <v>53887.386376595809</v>
          </cell>
          <cell r="I79">
            <v>58866.832406197107</v>
          </cell>
          <cell r="J79">
            <v>71298.289173426005</v>
          </cell>
          <cell r="K79">
            <v>89042.934401248189</v>
          </cell>
          <cell r="L79">
            <v>93960.5381212598</v>
          </cell>
          <cell r="M79">
            <v>83404.300420336935</v>
          </cell>
          <cell r="N79">
            <v>72864.914905611207</v>
          </cell>
        </row>
        <row r="81">
          <cell r="B81">
            <v>-109862.71670340329</v>
          </cell>
          <cell r="C81">
            <v>-105609.22214741146</v>
          </cell>
          <cell r="D81">
            <v>-101134.178278879</v>
          </cell>
          <cell r="E81">
            <v>-95814.863998991481</v>
          </cell>
          <cell r="F81">
            <v>-90611.623074307776</v>
          </cell>
          <cell r="G81">
            <v>-102943.99433476455</v>
          </cell>
          <cell r="H81">
            <v>-114979.06490576663</v>
          </cell>
          <cell r="I81">
            <v>-129825.14987479986</v>
          </cell>
          <cell r="J81">
            <v>-145313.18668137374</v>
          </cell>
          <cell r="K81">
            <v>-169382.83069976838</v>
          </cell>
          <cell r="L81">
            <v>-174070.58276307618</v>
          </cell>
          <cell r="M81">
            <v>-174739.71134986822</v>
          </cell>
          <cell r="N81">
            <v>-164340.96287605327</v>
          </cell>
        </row>
        <row r="83">
          <cell r="B83">
            <v>-1063.4268788387999</v>
          </cell>
          <cell r="C83">
            <v>-3022.0029316596047</v>
          </cell>
          <cell r="D83">
            <v>-4615.7662862628349</v>
          </cell>
          <cell r="E83">
            <v>-6148.9653285618988</v>
          </cell>
          <cell r="F83">
            <v>-1793.9083545277681</v>
          </cell>
          <cell r="G83">
            <v>-3916.9586580543109</v>
          </cell>
          <cell r="H83">
            <v>-9647.4780376432464</v>
          </cell>
          <cell r="I83">
            <v>-3369.8048100481974</v>
          </cell>
          <cell r="J83">
            <v>-8093.9400446081709</v>
          </cell>
          <cell r="K83">
            <v>-12599.123067229579</v>
          </cell>
          <cell r="L83">
            <v>-11545.142684234568</v>
          </cell>
          <cell r="M83">
            <v>-10907.712229169876</v>
          </cell>
          <cell r="N83">
            <v>-26981.185024346545</v>
          </cell>
        </row>
        <row r="85">
          <cell r="B85">
            <v>146391.96648838508</v>
          </cell>
          <cell r="C85">
            <v>149371.09367776726</v>
          </cell>
          <cell r="D85">
            <v>146246.77950361581</v>
          </cell>
          <cell r="E85">
            <v>147421.08541249423</v>
          </cell>
          <cell r="F85">
            <v>146059.06306801835</v>
          </cell>
          <cell r="G85">
            <v>148387.71456692176</v>
          </cell>
          <cell r="H85">
            <v>155382.18525186038</v>
          </cell>
          <cell r="I85">
            <v>161931.31297535784</v>
          </cell>
          <cell r="J85">
            <v>160801.45708760293</v>
          </cell>
          <cell r="K85">
            <v>177532.62961784939</v>
          </cell>
          <cell r="L85">
            <v>186653.75769570592</v>
          </cell>
          <cell r="M85">
            <v>188314.52357342475</v>
          </cell>
          <cell r="N85">
            <v>192609.91295775142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marks"/>
      <sheetName val="Analysis"/>
      <sheetName val="IIP Standard Form"/>
      <sheetName val="Starndard Form BOP"/>
      <sheetName val="BOP Report Form"/>
      <sheetName val="IIP Report Form"/>
      <sheetName val="Inv_abroad"/>
      <sheetName val="IMF"/>
      <sheetName val="ANZ"/>
      <sheetName val="Pub"/>
      <sheetName val="stand com"/>
      <sheetName val="Gds"/>
      <sheetName val="Serv"/>
      <sheetName val="Tra"/>
      <sheetName val="PI"/>
      <sheetName val="SI&amp;C"/>
      <sheetName val="Bus"/>
      <sheetName val="Debt"/>
      <sheetName val="Aid"/>
      <sheetName val="Gov"/>
      <sheetName val="AG"/>
      <sheetName val="Sea"/>
      <sheetName val="Misc"/>
      <sheetName val="KPF"/>
      <sheetName val="RERF"/>
      <sheetName val="RERF new"/>
      <sheetName val="IIP-Fin"/>
      <sheetName val="Dev"/>
      <sheetName val="RE-reference RPI"/>
      <sheetName val="Bank"/>
      <sheetName val="Sheet1"/>
    </sheetNames>
    <sheetDataSet>
      <sheetData sheetId="0"/>
      <sheetData sheetId="1"/>
      <sheetData sheetId="2"/>
      <sheetData sheetId="3"/>
      <sheetData sheetId="4"/>
      <sheetData sheetId="5">
        <row r="469">
          <cell r="C469" t="str">
            <v>Dollars</v>
          </cell>
          <cell r="G469">
            <v>10.125500000000001</v>
          </cell>
          <cell r="H469">
            <v>10.446249999999999</v>
          </cell>
          <cell r="I469">
            <v>10.30175</v>
          </cell>
          <cell r="J469">
            <v>11.449249999999999</v>
          </cell>
          <cell r="K469">
            <v>10.14725</v>
          </cell>
          <cell r="L469">
            <v>13.508513000000001</v>
          </cell>
          <cell r="M469">
            <v>15.476246999999999</v>
          </cell>
        </row>
        <row r="470">
          <cell r="G470">
            <v>20.307600479999998</v>
          </cell>
          <cell r="H470">
            <v>13.984551059999999</v>
          </cell>
          <cell r="I470">
            <v>10.016619030000001</v>
          </cell>
          <cell r="J470">
            <v>6.8326224199999999</v>
          </cell>
          <cell r="K470">
            <v>5.0720061400000001</v>
          </cell>
          <cell r="L470">
            <v>4.6898263900000003</v>
          </cell>
          <cell r="M470">
            <v>3.7131455299999998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1CCC1-3F5D-4836-9290-1AE78E7684F7}">
  <sheetPr>
    <pageSetUpPr fitToPage="1"/>
  </sheetPr>
  <dimension ref="A1:R437"/>
  <sheetViews>
    <sheetView tabSelected="1" workbookViewId="0">
      <pane xSplit="3" ySplit="2" topLeftCell="D176" activePane="bottomRight" state="frozen"/>
      <selection pane="topRight" activeCell="D1" sqref="D1"/>
      <selection pane="bottomLeft" activeCell="A3" sqref="A3"/>
      <selection pane="bottomRight" activeCell="P189" sqref="P189"/>
    </sheetView>
  </sheetViews>
  <sheetFormatPr defaultColWidth="8.7109375" defaultRowHeight="12" customHeight="1" x14ac:dyDescent="0.2"/>
  <cols>
    <col min="1" max="1" width="44.28515625" style="2" customWidth="1"/>
    <col min="2" max="3" width="8.140625" style="2" hidden="1" customWidth="1"/>
    <col min="4" max="11" width="8.85546875" style="2" bestFit="1" customWidth="1"/>
    <col min="12" max="12" width="9.140625" style="2" customWidth="1"/>
    <col min="13" max="13" width="9.42578125" style="2" customWidth="1"/>
    <col min="14" max="14" width="8.85546875" style="2" bestFit="1" customWidth="1"/>
    <col min="15" max="15" width="9.85546875" style="2" customWidth="1"/>
    <col min="16" max="16384" width="8.7109375" style="2"/>
  </cols>
  <sheetData>
    <row r="1" spans="1:18" ht="13.15" customHeight="1" x14ac:dyDescent="0.2">
      <c r="A1" s="1" t="s">
        <v>0</v>
      </c>
    </row>
    <row r="2" spans="1:18" ht="12" customHeight="1" x14ac:dyDescent="0.2">
      <c r="A2" s="3" t="s">
        <v>1</v>
      </c>
      <c r="B2" s="4">
        <v>2006</v>
      </c>
      <c r="C2" s="4">
        <v>2007</v>
      </c>
      <c r="D2" s="4">
        <v>2008</v>
      </c>
      <c r="E2" s="4">
        <v>2009</v>
      </c>
      <c r="F2" s="4">
        <v>2010</v>
      </c>
      <c r="G2" s="4">
        <v>2011</v>
      </c>
      <c r="H2" s="4">
        <v>2012</v>
      </c>
      <c r="I2" s="4" t="s">
        <v>2</v>
      </c>
      <c r="J2" s="4" t="s">
        <v>3</v>
      </c>
      <c r="K2" s="4" t="s">
        <v>4</v>
      </c>
      <c r="L2" s="4" t="s">
        <v>5</v>
      </c>
      <c r="M2" s="4" t="s">
        <v>6</v>
      </c>
      <c r="N2" s="5" t="s">
        <v>7</v>
      </c>
    </row>
    <row r="3" spans="1:18" ht="6.4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8" ht="12" customHeight="1" x14ac:dyDescent="0.2">
      <c r="A4" s="8" t="s">
        <v>8</v>
      </c>
      <c r="B4" s="9">
        <f>[1]summary!AC21</f>
        <v>146391.96648838508</v>
      </c>
      <c r="C4" s="9">
        <f>[1]summary!AD21</f>
        <v>158555.50486327565</v>
      </c>
      <c r="D4" s="9">
        <f>[1]summary!AE21</f>
        <v>168150.88707194483</v>
      </c>
      <c r="E4" s="9">
        <f>[1]summary!AF21</f>
        <v>169788.79835780844</v>
      </c>
      <c r="F4" s="9">
        <f>[1]summary!AG21</f>
        <v>170202.50287561701</v>
      </c>
      <c r="G4" s="9">
        <f>[1]summary!AH21</f>
        <v>176163.14642494882</v>
      </c>
      <c r="H4" s="9">
        <f>[1]summary!AI21</f>
        <v>183737.10741129157</v>
      </c>
      <c r="I4" s="9">
        <f>[1]summary!AJ21</f>
        <v>191741.14295341194</v>
      </c>
      <c r="J4" s="9">
        <f>[1]summary!AK21</f>
        <v>199362.69170849843</v>
      </c>
      <c r="K4" s="9">
        <f>[1]summary!AL21</f>
        <v>227774.92576428503</v>
      </c>
      <c r="L4" s="9">
        <f>[1]summary!AM21</f>
        <v>239888.14940712834</v>
      </c>
      <c r="M4" s="9">
        <f>[1]summary!AN21</f>
        <v>244357.8876267625</v>
      </c>
      <c r="N4" s="10">
        <f>[1]summary!AO21</f>
        <v>263314.26487729675</v>
      </c>
    </row>
    <row r="5" spans="1:18" ht="12" customHeight="1" x14ac:dyDescent="0.2">
      <c r="A5" s="11" t="s">
        <v>9</v>
      </c>
    </row>
    <row r="6" spans="1:18" ht="12" customHeight="1" x14ac:dyDescent="0.2">
      <c r="A6" s="12" t="s">
        <v>10</v>
      </c>
      <c r="B6" s="13">
        <f>[1]summary!AC27</f>
        <v>96291.255153398903</v>
      </c>
      <c r="C6" s="13">
        <f>[1]summary!AD27</f>
        <v>103236.82112044386</v>
      </c>
      <c r="D6" s="13">
        <f>[1]summary!AE27</f>
        <v>109793.01596712532</v>
      </c>
      <c r="E6" s="13">
        <f>[1]summary!AF27</f>
        <v>106728.57966955245</v>
      </c>
      <c r="F6" s="13">
        <f>[1]summary!AG27</f>
        <v>109897.08848690341</v>
      </c>
      <c r="G6" s="13">
        <f>[1]summary!AH27</f>
        <v>115129.58752815466</v>
      </c>
      <c r="H6" s="13">
        <f>[1]summary!AI27</f>
        <v>121286.99447092591</v>
      </c>
      <c r="I6" s="13">
        <f>[1]summary!AJ27</f>
        <v>126966.07617650466</v>
      </c>
      <c r="J6" s="13">
        <f>[1]summary!AK27</f>
        <v>135004.19478362962</v>
      </c>
      <c r="K6" s="13">
        <f>[1]summary!AL27</f>
        <v>155331.00889032907</v>
      </c>
      <c r="L6" s="13">
        <f>[1]summary!AM27</f>
        <v>177526.64031749754</v>
      </c>
      <c r="M6" s="13">
        <f>[1]summary!AN27</f>
        <v>189100.4195880749</v>
      </c>
      <c r="N6" s="14">
        <f>[1]summary!AO27</f>
        <v>201710.16180694982</v>
      </c>
    </row>
    <row r="7" spans="1:18" ht="12" customHeight="1" x14ac:dyDescent="0.2">
      <c r="A7" s="12" t="s">
        <v>11</v>
      </c>
      <c r="B7" s="13">
        <f>[1]summary!AC28</f>
        <v>45925.590334986169</v>
      </c>
      <c r="C7" s="13">
        <f>[1]summary!AD28</f>
        <v>49125.055742831799</v>
      </c>
      <c r="D7" s="13">
        <f>[1]summary!AE28</f>
        <v>56026.832104819521</v>
      </c>
      <c r="E7" s="13">
        <f>[1]summary!AF28</f>
        <v>60797.30368825599</v>
      </c>
      <c r="F7" s="13">
        <f>[1]summary!AG28</f>
        <v>59403.714388713626</v>
      </c>
      <c r="G7" s="13">
        <f>[1]summary!AH28</f>
        <v>60197.427896794172</v>
      </c>
      <c r="H7" s="13">
        <f>[1]summary!AI28</f>
        <v>60668.282330365655</v>
      </c>
      <c r="I7" s="13">
        <f>[1]summary!AJ28</f>
        <v>61533.661776907269</v>
      </c>
      <c r="J7" s="13">
        <f>[1]summary!AK28</f>
        <v>63951.421924868795</v>
      </c>
      <c r="K7" s="13">
        <f>[1]summary!AL28</f>
        <v>66763.371873955941</v>
      </c>
      <c r="L7" s="13">
        <f>[1]summary!AM28</f>
        <v>69050.282179630842</v>
      </c>
      <c r="M7" s="13">
        <f>[1]summary!AN28</f>
        <v>70661.043718687637</v>
      </c>
      <c r="N7" s="14">
        <f>[1]summary!AO28</f>
        <v>73042.330150346927</v>
      </c>
    </row>
    <row r="8" spans="1:18" ht="12" customHeight="1" x14ac:dyDescent="0.2">
      <c r="A8" s="11" t="s">
        <v>12</v>
      </c>
      <c r="B8" s="13">
        <f>[1]summary!AC17</f>
        <v>-5623.8789999999999</v>
      </c>
      <c r="C8" s="13">
        <f>[1]summary!AD17</f>
        <v>-5794.3719999999994</v>
      </c>
      <c r="D8" s="13">
        <f>[1]summary!AE17</f>
        <v>-6503.9610000000011</v>
      </c>
      <c r="E8" s="13">
        <f>[1]summary!AF17</f>
        <v>-7525.0849999999991</v>
      </c>
      <c r="F8" s="13">
        <f>[1]summary!AG17</f>
        <v>-6745.6</v>
      </c>
      <c r="G8" s="13">
        <f>[1]summary!AH17</f>
        <v>-5786.8690000000006</v>
      </c>
      <c r="H8" s="13">
        <f>[1]summary!AI17</f>
        <v>-5930.1693899999991</v>
      </c>
      <c r="I8" s="13">
        <f>[1]summary!AJ17</f>
        <v>-5380.5949999999993</v>
      </c>
      <c r="J8" s="13">
        <f>[1]summary!AK17</f>
        <v>-5672.9250000000011</v>
      </c>
      <c r="K8" s="13">
        <f>[1]summary!AL17</f>
        <v>-7041.4549999999999</v>
      </c>
      <c r="L8" s="13">
        <f>[1]summary!AM17</f>
        <v>-6893.7730900000006</v>
      </c>
      <c r="M8" s="13">
        <f>[1]summary!AN17</f>
        <v>-8380.5756799999999</v>
      </c>
      <c r="N8" s="14">
        <f>[1]summary!AO17</f>
        <v>-9113.2270799999988</v>
      </c>
    </row>
    <row r="9" spans="1:18" ht="12" customHeight="1" x14ac:dyDescent="0.2">
      <c r="A9" s="11" t="s">
        <v>13</v>
      </c>
      <c r="B9" s="13">
        <f>[1]summary!AC19+[1]summary!AC20</f>
        <v>9799</v>
      </c>
      <c r="C9" s="13">
        <f>[1]summary!AD19+[1]summary!AD20</f>
        <v>11988</v>
      </c>
      <c r="D9" s="13">
        <f>[1]summary!AE19+[1]summary!AE20</f>
        <v>8835</v>
      </c>
      <c r="E9" s="13">
        <f>[1]summary!AF19+[1]summary!AF20</f>
        <v>9788</v>
      </c>
      <c r="F9" s="13">
        <f>[1]summary!AG19+[1]summary!AG20</f>
        <v>7647.2999999999993</v>
      </c>
      <c r="G9" s="13">
        <f>[1]summary!AH19+[1]summary!AH20</f>
        <v>6623</v>
      </c>
      <c r="H9" s="13">
        <f>[1]summary!AI19+[1]summary!AI20</f>
        <v>7712</v>
      </c>
      <c r="I9" s="13">
        <f>[1]summary!AJ19+[1]summary!AJ20</f>
        <v>8622</v>
      </c>
      <c r="J9" s="13">
        <f>[1]summary!AK19+[1]summary!AK20</f>
        <v>6080</v>
      </c>
      <c r="K9" s="13">
        <f>[1]summary!AL19+[1]summary!AL20</f>
        <v>12722</v>
      </c>
      <c r="L9" s="13">
        <f>[1]summary!AM19+[1]summary!AM20</f>
        <v>205</v>
      </c>
      <c r="M9" s="13">
        <f>[1]summary!AN19+[1]summary!AN20</f>
        <v>-7023</v>
      </c>
      <c r="N9" s="14">
        <f>[1]summary!AO19+[1]summary!AO20</f>
        <v>-2325</v>
      </c>
    </row>
    <row r="10" spans="1:18" ht="6.4" customHeight="1" x14ac:dyDescent="0.2">
      <c r="A10" s="8"/>
    </row>
    <row r="11" spans="1:18" ht="12" customHeight="1" x14ac:dyDescent="0.2">
      <c r="A11" s="15" t="s">
        <v>14</v>
      </c>
      <c r="B11" s="16">
        <f t="shared" ref="B11:N11" si="0">B12</f>
        <v>12540.106845164331</v>
      </c>
      <c r="C11" s="16">
        <f t="shared" si="0"/>
        <v>11747.888274524694</v>
      </c>
      <c r="D11" s="16">
        <f t="shared" si="0"/>
        <v>11963.709510900531</v>
      </c>
      <c r="E11" s="16">
        <f t="shared" si="0"/>
        <v>12798.368714397979</v>
      </c>
      <c r="F11" s="16">
        <f t="shared" si="0"/>
        <v>11949.305901232257</v>
      </c>
      <c r="G11" s="16">
        <f t="shared" si="0"/>
        <v>11230.770898419987</v>
      </c>
      <c r="H11" s="16">
        <f t="shared" si="0"/>
        <v>11529.688397454955</v>
      </c>
      <c r="I11" s="16">
        <f t="shared" si="0"/>
        <v>12449.706410016272</v>
      </c>
      <c r="J11" s="16">
        <f t="shared" si="0"/>
        <v>13329.388197100074</v>
      </c>
      <c r="K11" s="16">
        <f t="shared" si="0"/>
        <v>15584.082917841137</v>
      </c>
      <c r="L11" s="16">
        <f t="shared" si="0"/>
        <v>15898.463312147474</v>
      </c>
      <c r="M11" s="16">
        <f t="shared" si="0"/>
        <v>15907.086958591675</v>
      </c>
      <c r="N11" s="16">
        <f t="shared" si="0"/>
        <v>16011.564827676779</v>
      </c>
      <c r="R11" s="2" t="s">
        <v>15</v>
      </c>
    </row>
    <row r="12" spans="1:18" ht="12" customHeight="1" x14ac:dyDescent="0.2">
      <c r="A12" s="17" t="s">
        <v>16</v>
      </c>
      <c r="B12" s="13">
        <f>[2]GNI!G7</f>
        <v>12540.106845164331</v>
      </c>
      <c r="C12" s="13">
        <f>[2]GNI!H7</f>
        <v>11747.888274524694</v>
      </c>
      <c r="D12" s="13">
        <f>[2]GNI!I7</f>
        <v>11963.709510900531</v>
      </c>
      <c r="E12" s="13">
        <f>[2]GNI!J7</f>
        <v>12798.368714397979</v>
      </c>
      <c r="F12" s="13">
        <f>[2]GNI!K7</f>
        <v>11949.305901232257</v>
      </c>
      <c r="G12" s="13">
        <f>[2]GNI!L7</f>
        <v>11230.770898419987</v>
      </c>
      <c r="H12" s="13">
        <f>[2]GNI!M7</f>
        <v>11529.688397454955</v>
      </c>
      <c r="I12" s="13">
        <f>'[3]BOP Report Form'!G266*1000</f>
        <v>12449.706410016272</v>
      </c>
      <c r="J12" s="13">
        <f>'[3]BOP Report Form'!H266*1000</f>
        <v>13329.388197100074</v>
      </c>
      <c r="K12" s="13">
        <f>'[3]BOP Report Form'!I266*1000</f>
        <v>15584.082917841137</v>
      </c>
      <c r="L12" s="13">
        <f>'[3]BOP Report Form'!J266*1000</f>
        <v>15898.463312147474</v>
      </c>
      <c r="M12" s="13">
        <f>'[3]BOP Report Form'!K266*1000</f>
        <v>15907.086958591675</v>
      </c>
      <c r="N12" s="13">
        <f>'[3]BOP Report Form'!L266*1000</f>
        <v>16011.564827676779</v>
      </c>
      <c r="O12" s="18"/>
    </row>
    <row r="13" spans="1:18" ht="12" customHeight="1" x14ac:dyDescent="0.2">
      <c r="A13" s="17" t="s">
        <v>17</v>
      </c>
      <c r="B13" s="19" t="str">
        <f>[2]GNI!G8</f>
        <v>n.a.</v>
      </c>
      <c r="C13" s="19" t="str">
        <f>[2]GNI!H8</f>
        <v>n.a.</v>
      </c>
      <c r="D13" s="19" t="str">
        <f>[2]GNI!I8</f>
        <v>n.a.</v>
      </c>
      <c r="E13" s="19" t="str">
        <f>[2]GNI!J8</f>
        <v>n.a.</v>
      </c>
      <c r="F13" s="19" t="str">
        <f>[2]GNI!K8</f>
        <v>n.a.</v>
      </c>
      <c r="G13" s="19" t="str">
        <f>[2]GNI!L8</f>
        <v>n.a</v>
      </c>
      <c r="H13" s="19" t="str">
        <f>[2]GNI!M8</f>
        <v>n.a</v>
      </c>
      <c r="I13" s="19">
        <f>[2]GNI!N8</f>
        <v>0</v>
      </c>
      <c r="J13" s="19">
        <f>[2]GNI!O8</f>
        <v>0</v>
      </c>
      <c r="K13" s="19">
        <f>[2]GNI!P8</f>
        <v>0</v>
      </c>
      <c r="L13" s="19">
        <f>[2]GNI!Q8</f>
        <v>0</v>
      </c>
      <c r="M13" s="19">
        <f>[2]GNI!R8</f>
        <v>0</v>
      </c>
      <c r="N13" s="20">
        <v>0</v>
      </c>
    </row>
    <row r="14" spans="1:18" ht="6.4" customHeight="1" x14ac:dyDescent="0.2">
      <c r="A14" s="2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</row>
    <row r="15" spans="1:18" ht="12" customHeight="1" x14ac:dyDescent="0.2">
      <c r="A15" s="15" t="s">
        <v>18</v>
      </c>
      <c r="B15" s="9">
        <f t="shared" ref="B15:N15" si="1">B16-B17</f>
        <v>46344.315439999998</v>
      </c>
      <c r="C15" s="9">
        <f t="shared" si="1"/>
        <v>55922.089850000004</v>
      </c>
      <c r="D15" s="9">
        <f t="shared" si="1"/>
        <v>64684.972499999989</v>
      </c>
      <c r="E15" s="9">
        <f t="shared" si="1"/>
        <v>51726.051220000008</v>
      </c>
      <c r="F15" s="9">
        <f t="shared" si="1"/>
        <v>67075.892847080002</v>
      </c>
      <c r="G15" s="9">
        <f t="shared" si="1"/>
        <v>57749.308544</v>
      </c>
      <c r="H15" s="9">
        <f t="shared" si="1"/>
        <v>82878.481879399988</v>
      </c>
      <c r="I15" s="9">
        <f t="shared" si="1"/>
        <v>111201.96325449999</v>
      </c>
      <c r="J15" s="9">
        <f t="shared" si="1"/>
        <v>162414.25372936766</v>
      </c>
      <c r="K15" s="9">
        <f t="shared" si="1"/>
        <v>225491.18594629123</v>
      </c>
      <c r="L15" s="9">
        <f t="shared" si="1"/>
        <v>171950.26118497938</v>
      </c>
      <c r="M15" s="9">
        <f t="shared" si="1"/>
        <v>207293.80402724381</v>
      </c>
      <c r="N15" s="9">
        <f t="shared" si="1"/>
        <v>207261.96087999997</v>
      </c>
      <c r="O15" s="18"/>
      <c r="P15" s="18"/>
    </row>
    <row r="16" spans="1:18" ht="12" customHeight="1" x14ac:dyDescent="0.2">
      <c r="A16" s="17" t="s">
        <v>16</v>
      </c>
      <c r="B16" s="13">
        <f>[2]GNI!G10+[2]GNI!G11</f>
        <v>51074.296249999999</v>
      </c>
      <c r="C16" s="13">
        <f>[2]GNI!H10+[2]GNI!H11</f>
        <v>59829.516000000003</v>
      </c>
      <c r="D16" s="13">
        <f>[2]GNI!I10+[2]GNI!I11</f>
        <v>70100.802499999991</v>
      </c>
      <c r="E16" s="13">
        <f>[2]GNI!J10+[2]GNI!J11</f>
        <v>56978.472250000006</v>
      </c>
      <c r="F16" s="13">
        <f>[2]GNI!K10+[2]GNI!K11</f>
        <v>70684.621347079999</v>
      </c>
      <c r="G16" s="13">
        <f>[2]GNI!L10+[2]GNI!L11</f>
        <v>60304.682293999998</v>
      </c>
      <c r="H16" s="13">
        <f>[2]GNI!M10+[2]GNI!M11</f>
        <v>86254.588879399991</v>
      </c>
      <c r="I16" s="13">
        <f>SUM('[3]BOP Report Form'!G272,'[3]BOP Report Form'!G393)*1000</f>
        <v>115894.53707999999</v>
      </c>
      <c r="J16" s="13">
        <f>SUM('[3]BOP Report Form'!H272,'[3]BOP Report Form'!H393)*1000</f>
        <v>168461.07191000003</v>
      </c>
      <c r="K16" s="13">
        <f>SUM('[3]BOP Report Form'!I272,'[3]BOP Report Form'!I393)*1000</f>
        <v>227296.89767999999</v>
      </c>
      <c r="L16" s="13">
        <f>SUM('[3]BOP Report Form'!J272,'[3]BOP Report Form'!J393)*1000</f>
        <v>178657.48591092438</v>
      </c>
      <c r="M16" s="13">
        <f>SUM('[3]BOP Report Form'!K272,'[3]BOP Report Form'!K393)*1000</f>
        <v>212635.1043452438</v>
      </c>
      <c r="N16" s="13">
        <f>SUM('[3]BOP Report Form'!L272,'[3]BOP Report Form'!L393)*1000</f>
        <v>211159.47887999998</v>
      </c>
      <c r="O16" s="18"/>
    </row>
    <row r="17" spans="1:16" ht="12" customHeight="1" x14ac:dyDescent="0.2">
      <c r="A17" s="17" t="s">
        <v>17</v>
      </c>
      <c r="B17" s="13">
        <f>[2]GNI!G12</f>
        <v>4729.98081</v>
      </c>
      <c r="C17" s="13">
        <f>[2]GNI!H12</f>
        <v>3907.4261500000007</v>
      </c>
      <c r="D17" s="13">
        <f>[2]GNI!I12</f>
        <v>5415.8300000000008</v>
      </c>
      <c r="E17" s="13">
        <f>[2]GNI!J12</f>
        <v>5252.4210299999995</v>
      </c>
      <c r="F17" s="13">
        <f>[2]GNI!K12</f>
        <v>3608.7284999999997</v>
      </c>
      <c r="G17" s="13">
        <f>[2]GNI!L12</f>
        <v>2555.3737500000002</v>
      </c>
      <c r="H17" s="13">
        <f>[2]GNI!M12</f>
        <v>3376.107</v>
      </c>
      <c r="I17" s="13">
        <f>'[3]BOP Report Form'!G273*1000</f>
        <v>4692.5738255000006</v>
      </c>
      <c r="J17" s="13">
        <f>'[3]BOP Report Form'!H273*1000</f>
        <v>6046.8181806323646</v>
      </c>
      <c r="K17" s="13">
        <f>'[3]BOP Report Form'!I273*1000</f>
        <v>1805.7117337087768</v>
      </c>
      <c r="L17" s="13">
        <f>'[3]BOP Report Form'!J273*1000</f>
        <v>6707.2247259449996</v>
      </c>
      <c r="M17" s="13">
        <f>'[3]BOP Report Form'!K273*1000</f>
        <v>5341.3003179999996</v>
      </c>
      <c r="N17" s="13">
        <f>'[3]BOP Report Form'!L273*1000</f>
        <v>3897.5180000000005</v>
      </c>
      <c r="P17" s="22"/>
    </row>
    <row r="18" spans="1:16" ht="14.25" customHeight="1" x14ac:dyDescent="0.2">
      <c r="A18" s="21"/>
      <c r="P18" s="18"/>
    </row>
    <row r="19" spans="1:16" ht="12" customHeight="1" x14ac:dyDescent="0.2">
      <c r="A19" s="15" t="s">
        <v>19</v>
      </c>
      <c r="B19" s="16">
        <f t="shared" ref="B19:M19" si="2">B4+B11+B15</f>
        <v>205276.38877354941</v>
      </c>
      <c r="C19" s="16">
        <f t="shared" si="2"/>
        <v>226225.48298780032</v>
      </c>
      <c r="D19" s="16">
        <f t="shared" si="2"/>
        <v>244799.56908284535</v>
      </c>
      <c r="E19" s="16">
        <f t="shared" si="2"/>
        <v>234313.21829220641</v>
      </c>
      <c r="F19" s="16">
        <f t="shared" si="2"/>
        <v>249227.70162392926</v>
      </c>
      <c r="G19" s="16">
        <f t="shared" si="2"/>
        <v>245143.2258673688</v>
      </c>
      <c r="H19" s="16">
        <f t="shared" si="2"/>
        <v>278145.27768814651</v>
      </c>
      <c r="I19" s="16">
        <f t="shared" si="2"/>
        <v>315392.8126179282</v>
      </c>
      <c r="J19" s="16">
        <f t="shared" si="2"/>
        <v>375106.33363496617</v>
      </c>
      <c r="K19" s="16">
        <f t="shared" si="2"/>
        <v>468850.19462841738</v>
      </c>
      <c r="L19" s="16">
        <f t="shared" si="2"/>
        <v>427736.87390425522</v>
      </c>
      <c r="M19" s="16">
        <f t="shared" si="2"/>
        <v>467558.77861259796</v>
      </c>
      <c r="N19" s="16">
        <f>N4+N11+N15</f>
        <v>486587.79058497353</v>
      </c>
    </row>
    <row r="20" spans="1:16" ht="11.25" x14ac:dyDescent="0.2">
      <c r="A20" s="21"/>
      <c r="I20" s="18"/>
      <c r="J20" s="18"/>
      <c r="K20" s="18"/>
      <c r="L20" s="18"/>
      <c r="M20" s="18"/>
    </row>
    <row r="21" spans="1:16" ht="22.5" x14ac:dyDescent="0.2">
      <c r="A21" s="15" t="s">
        <v>20</v>
      </c>
      <c r="B21" s="9">
        <f t="shared" ref="B21:N21" si="3">B22-B23</f>
        <v>30357.039210477738</v>
      </c>
      <c r="C21" s="9">
        <f t="shared" si="3"/>
        <v>30774.810837546625</v>
      </c>
      <c r="D21" s="9">
        <f t="shared" si="3"/>
        <v>30711.642569228628</v>
      </c>
      <c r="E21" s="9">
        <f t="shared" si="3"/>
        <v>32847.522418248358</v>
      </c>
      <c r="F21" s="9">
        <f t="shared" si="3"/>
        <v>29111.604853249999</v>
      </c>
      <c r="G21" s="9">
        <f t="shared" si="3"/>
        <v>30058.969256488122</v>
      </c>
      <c r="H21" s="9">
        <f t="shared" si="3"/>
        <v>42841.493795293783</v>
      </c>
      <c r="I21" s="9">
        <f t="shared" si="3"/>
        <v>24667.851238840802</v>
      </c>
      <c r="J21" s="9">
        <f t="shared" si="3"/>
        <v>65133.429227188622</v>
      </c>
      <c r="K21" s="9">
        <f t="shared" si="3"/>
        <v>45442.69686934835</v>
      </c>
      <c r="L21" s="9">
        <f t="shared" si="3"/>
        <v>55591.540305487993</v>
      </c>
      <c r="M21" s="9">
        <f t="shared" si="3"/>
        <v>85873.811880148205</v>
      </c>
      <c r="N21" s="9">
        <f t="shared" si="3"/>
        <v>94728.50691483765</v>
      </c>
    </row>
    <row r="22" spans="1:16" ht="12" customHeight="1" x14ac:dyDescent="0.2">
      <c r="A22" s="17" t="s">
        <v>16</v>
      </c>
      <c r="B22" s="13">
        <f>[2]GNI!G18</f>
        <v>31589.039210477738</v>
      </c>
      <c r="C22" s="13">
        <f>[2]GNI!H18</f>
        <v>32493.810837546625</v>
      </c>
      <c r="D22" s="13">
        <f>[2]GNI!I18</f>
        <v>32501.642569228628</v>
      </c>
      <c r="E22" s="13">
        <f>[2]GNI!J18</f>
        <v>34540.522418248358</v>
      </c>
      <c r="F22" s="13">
        <f>[2]GNI!K18</f>
        <v>31041.415845125</v>
      </c>
      <c r="G22" s="13">
        <f>[2]GNI!L18</f>
        <v>32113.242499925</v>
      </c>
      <c r="H22" s="13">
        <f>[2]GNI!M18</f>
        <v>45206.477954600006</v>
      </c>
      <c r="I22" s="13">
        <f>'[3]BOP Report Form'!G397*1000</f>
        <v>27735.922685099689</v>
      </c>
      <c r="J22" s="13">
        <f>'[3]BOP Report Form'!H397*1000</f>
        <v>68217.280780277724</v>
      </c>
      <c r="K22" s="13">
        <f>'[3]BOP Report Form'!I397*1000</f>
        <v>48306.83400140937</v>
      </c>
      <c r="L22" s="13">
        <f>'[3]BOP Report Form'!J397*1000</f>
        <v>59373.875327776354</v>
      </c>
      <c r="M22" s="13">
        <f>'[3]BOP Report Form'!K397*1000</f>
        <v>89600.439343210455</v>
      </c>
      <c r="N22" s="13">
        <f>'[3]BOP Report Form'!L397*1000</f>
        <v>98500.7813269076</v>
      </c>
      <c r="O22" s="18"/>
    </row>
    <row r="23" spans="1:16" ht="12" customHeight="1" x14ac:dyDescent="0.2">
      <c r="A23" s="17" t="s">
        <v>17</v>
      </c>
      <c r="B23" s="13">
        <f>[2]GNI!G19</f>
        <v>1232</v>
      </c>
      <c r="C23" s="13">
        <f>[2]GNI!H19</f>
        <v>1719</v>
      </c>
      <c r="D23" s="13">
        <f>[2]GNI!I19</f>
        <v>1790</v>
      </c>
      <c r="E23" s="13">
        <f>[2]GNI!J19</f>
        <v>1693</v>
      </c>
      <c r="F23" s="13">
        <f>[2]GNI!K19</f>
        <v>1929.8109918750001</v>
      </c>
      <c r="G23" s="13">
        <f>[2]GNI!L19</f>
        <v>2054.2732434368781</v>
      </c>
      <c r="H23" s="13">
        <f>[2]GNI!M19</f>
        <v>2364.9841593062201</v>
      </c>
      <c r="I23" s="13">
        <f>'[3]BOP Report Form'!G398*1000</f>
        <v>3068.0714462588876</v>
      </c>
      <c r="J23" s="13">
        <f>'[3]BOP Report Form'!H398*1000</f>
        <v>3083.8515530891009</v>
      </c>
      <c r="K23" s="13">
        <f>'[3]BOP Report Form'!I398*1000</f>
        <v>2864.1371320610183</v>
      </c>
      <c r="L23" s="13">
        <f>'[3]BOP Report Form'!J398*1000</f>
        <v>3782.3350222883628</v>
      </c>
      <c r="M23" s="13">
        <f>'[3]BOP Report Form'!K398*1000</f>
        <v>3726.6274630622565</v>
      </c>
      <c r="N23" s="13">
        <f>'[3]BOP Report Form'!L398*1000</f>
        <v>3772.2744120699458</v>
      </c>
    </row>
    <row r="24" spans="1:16" ht="6.4" customHeight="1" x14ac:dyDescent="0.2">
      <c r="A24" s="21"/>
    </row>
    <row r="25" spans="1:16" ht="12" customHeight="1" x14ac:dyDescent="0.2">
      <c r="A25" s="15" t="s">
        <v>21</v>
      </c>
      <c r="B25" s="16">
        <f t="shared" ref="B25:N25" si="4">B19+B21</f>
        <v>235633.42798402713</v>
      </c>
      <c r="C25" s="16">
        <f t="shared" si="4"/>
        <v>257000.29382534695</v>
      </c>
      <c r="D25" s="16">
        <f t="shared" si="4"/>
        <v>275511.21165207401</v>
      </c>
      <c r="E25" s="16">
        <f t="shared" si="4"/>
        <v>267160.74071045476</v>
      </c>
      <c r="F25" s="16">
        <f t="shared" si="4"/>
        <v>278339.30647717929</v>
      </c>
      <c r="G25" s="16">
        <f t="shared" si="4"/>
        <v>275202.19512385695</v>
      </c>
      <c r="H25" s="16">
        <f t="shared" si="4"/>
        <v>320986.7714834403</v>
      </c>
      <c r="I25" s="16">
        <f t="shared" si="4"/>
        <v>340060.66385676898</v>
      </c>
      <c r="J25" s="16">
        <f t="shared" si="4"/>
        <v>440239.76286215481</v>
      </c>
      <c r="K25" s="16">
        <f t="shared" si="4"/>
        <v>514292.89149776573</v>
      </c>
      <c r="L25" s="16">
        <f t="shared" si="4"/>
        <v>483328.4142097432</v>
      </c>
      <c r="M25" s="16">
        <f t="shared" si="4"/>
        <v>553432.59049274621</v>
      </c>
      <c r="N25" s="16">
        <f t="shared" si="4"/>
        <v>581316.29749981116</v>
      </c>
    </row>
    <row r="26" spans="1:16" ht="6.4" customHeight="1" x14ac:dyDescent="0.2">
      <c r="A26" s="21"/>
    </row>
    <row r="27" spans="1:16" ht="12" customHeight="1" x14ac:dyDescent="0.2">
      <c r="A27" s="21" t="s">
        <v>22</v>
      </c>
      <c r="B27" s="13">
        <f>[4]GDPE!B4</f>
        <v>237158.76486250956</v>
      </c>
      <c r="C27" s="13">
        <f>[4]GDPE!C4</f>
        <v>245683.23576645687</v>
      </c>
      <c r="D27" s="13">
        <f>[4]GDPE!D4</f>
        <v>265607.14533834247</v>
      </c>
      <c r="E27" s="13">
        <f>[4]GDPE!E4</f>
        <v>267327.59857174393</v>
      </c>
      <c r="F27" s="13">
        <f>[4]GDPE!F4</f>
        <v>257570.49141249649</v>
      </c>
      <c r="G27" s="13">
        <f>[4]GDPE!G4</f>
        <v>272070.69228677097</v>
      </c>
      <c r="H27" s="13">
        <f>[4]GDPE!H4</f>
        <v>278968.14987775509</v>
      </c>
      <c r="I27" s="13">
        <f>[4]GDPE!I4</f>
        <v>286636.36079487833</v>
      </c>
      <c r="J27" s="13">
        <f>[4]GDPE!J4</f>
        <v>316076.91771445208</v>
      </c>
      <c r="K27" s="13">
        <f>[4]GDPE!K4</f>
        <v>338108.14103412052</v>
      </c>
      <c r="L27" s="13">
        <f>[4]GDPE!L4</f>
        <v>369823.60502540867</v>
      </c>
      <c r="M27" s="13">
        <f>[4]GDPE!M4</f>
        <v>384554.56961200392</v>
      </c>
      <c r="N27" s="13">
        <f>[4]GDPE!N4</f>
        <v>396791.07501649036</v>
      </c>
    </row>
    <row r="28" spans="1:16" ht="6.4" customHeight="1" x14ac:dyDescent="0.2">
      <c r="A28" s="21"/>
    </row>
    <row r="29" spans="1:16" ht="12" customHeight="1" x14ac:dyDescent="0.2">
      <c r="A29" s="21" t="s">
        <v>23</v>
      </c>
      <c r="B29" s="18">
        <f>B25-B27</f>
        <v>-1525.336878482427</v>
      </c>
      <c r="C29" s="18">
        <f t="shared" ref="C29:N29" si="5">C25-C27</f>
        <v>11317.058058890078</v>
      </c>
      <c r="D29" s="18">
        <f t="shared" si="5"/>
        <v>9904.0663137315423</v>
      </c>
      <c r="E29" s="18">
        <f t="shared" si="5"/>
        <v>-166.85786128917243</v>
      </c>
      <c r="F29" s="18">
        <f t="shared" si="5"/>
        <v>20768.8150646828</v>
      </c>
      <c r="G29" s="18">
        <f t="shared" si="5"/>
        <v>3131.50283708598</v>
      </c>
      <c r="H29" s="18">
        <f t="shared" si="5"/>
        <v>42018.621605685214</v>
      </c>
      <c r="I29" s="18">
        <f t="shared" si="5"/>
        <v>53424.303061890649</v>
      </c>
      <c r="J29" s="18">
        <f t="shared" si="5"/>
        <v>124162.84514770273</v>
      </c>
      <c r="K29" s="18">
        <f t="shared" si="5"/>
        <v>176184.75046364521</v>
      </c>
      <c r="L29" s="18">
        <f t="shared" si="5"/>
        <v>113504.80918433453</v>
      </c>
      <c r="M29" s="18">
        <f t="shared" si="5"/>
        <v>168878.02088074229</v>
      </c>
      <c r="N29" s="18">
        <f t="shared" si="5"/>
        <v>184525.2224833208</v>
      </c>
    </row>
    <row r="30" spans="1:16" ht="6.4" customHeight="1" x14ac:dyDescent="0.2">
      <c r="A30" s="21"/>
    </row>
    <row r="31" spans="1:16" ht="22.5" x14ac:dyDescent="0.2">
      <c r="A31" s="15" t="s">
        <v>24</v>
      </c>
      <c r="B31" s="16">
        <f>B32-B33</f>
        <v>-10182.100479999997</v>
      </c>
      <c r="C31" s="16">
        <f t="shared" ref="C31:M31" si="6">C32-C33</f>
        <v>-3538.3010599999998</v>
      </c>
      <c r="D31" s="16">
        <f t="shared" si="6"/>
        <v>285.13096999999834</v>
      </c>
      <c r="E31" s="16">
        <f t="shared" si="6"/>
        <v>4616.6275800000003</v>
      </c>
      <c r="F31" s="16">
        <f t="shared" si="6"/>
        <v>5075.2438599999996</v>
      </c>
      <c r="G31" s="16">
        <f t="shared" si="6"/>
        <v>8818.6866100000007</v>
      </c>
      <c r="H31" s="16">
        <f t="shared" si="6"/>
        <v>11763.10147</v>
      </c>
      <c r="I31" s="16">
        <f t="shared" si="6"/>
        <v>36234.025159999997</v>
      </c>
      <c r="J31" s="16">
        <f t="shared" si="6"/>
        <v>51168.018180779603</v>
      </c>
      <c r="K31" s="16">
        <f t="shared" si="6"/>
        <v>43577.188412960772</v>
      </c>
      <c r="L31" s="16">
        <f t="shared" si="6"/>
        <v>66669.786951609291</v>
      </c>
      <c r="M31" s="16">
        <f t="shared" si="6"/>
        <v>41630.038999999997</v>
      </c>
      <c r="N31" s="16">
        <f>N32-N33</f>
        <v>34451.952087600002</v>
      </c>
    </row>
    <row r="32" spans="1:16" ht="12" customHeight="1" x14ac:dyDescent="0.2">
      <c r="A32" s="17" t="s">
        <v>25</v>
      </c>
      <c r="B32" s="13">
        <f>'[5]BOP Report Form'!G469*1000</f>
        <v>10125.5</v>
      </c>
      <c r="C32" s="13">
        <f>'[5]BOP Report Form'!H469*1000</f>
        <v>10446.25</v>
      </c>
      <c r="D32" s="13">
        <f>'[5]BOP Report Form'!I469*1000</f>
        <v>10301.75</v>
      </c>
      <c r="E32" s="13">
        <f>'[5]BOP Report Form'!J469*1000</f>
        <v>11449.25</v>
      </c>
      <c r="F32" s="13">
        <f>'[5]BOP Report Form'!K469*1000</f>
        <v>10147.25</v>
      </c>
      <c r="G32" s="13">
        <f>'[5]BOP Report Form'!L469*1000</f>
        <v>13508.513000000001</v>
      </c>
      <c r="H32" s="13">
        <f>'[5]BOP Report Form'!M469*1000</f>
        <v>15476.246999999999</v>
      </c>
      <c r="I32" s="13">
        <f>'[3]BOP Report Form'!G469*1000</f>
        <v>36797.191909999994</v>
      </c>
      <c r="J32" s="13">
        <f>'[3]BOP Report Form'!H469*1000</f>
        <v>52272.092290779605</v>
      </c>
      <c r="K32" s="13">
        <f>'[3]BOP Report Form'!I469*1000</f>
        <v>45083.018192960772</v>
      </c>
      <c r="L32" s="13">
        <f>'[3]BOP Report Form'!J469*1000</f>
        <v>68273.425951609286</v>
      </c>
      <c r="M32" s="13">
        <f>'[3]BOP Report Form'!K469*1000</f>
        <v>44235.061999999998</v>
      </c>
      <c r="N32" s="13">
        <f>'[3]BOP Report Form'!L469*1000</f>
        <v>36042.7285176</v>
      </c>
    </row>
    <row r="33" spans="1:15" ht="12" customHeight="1" x14ac:dyDescent="0.2">
      <c r="A33" s="17" t="s">
        <v>26</v>
      </c>
      <c r="B33" s="13">
        <f>'[5]BOP Report Form'!G470*1000</f>
        <v>20307.600479999997</v>
      </c>
      <c r="C33" s="13">
        <f>'[5]BOP Report Form'!H470*1000</f>
        <v>13984.55106</v>
      </c>
      <c r="D33" s="13">
        <f>'[5]BOP Report Form'!I470*1000</f>
        <v>10016.619030000002</v>
      </c>
      <c r="E33" s="13">
        <f>'[5]BOP Report Form'!J470*1000</f>
        <v>6832.6224199999997</v>
      </c>
      <c r="F33" s="13">
        <f>'[5]BOP Report Form'!K470*1000</f>
        <v>5072.0061400000004</v>
      </c>
      <c r="G33" s="13">
        <f>'[5]BOP Report Form'!L470*1000</f>
        <v>4689.8263900000002</v>
      </c>
      <c r="H33" s="13">
        <f>'[5]BOP Report Form'!M470*1000</f>
        <v>3713.1455299999998</v>
      </c>
      <c r="I33" s="13">
        <f>'[3]BOP Report Form'!G470*1000</f>
        <v>563.16674999999998</v>
      </c>
      <c r="J33" s="13">
        <f>'[3]BOP Report Form'!H470*1000</f>
        <v>1104.07411</v>
      </c>
      <c r="K33" s="13">
        <f>'[3]BOP Report Form'!I470*1000</f>
        <v>1505.82978</v>
      </c>
      <c r="L33" s="13">
        <f>'[3]BOP Report Form'!J470*1000</f>
        <v>1603.6389999999999</v>
      </c>
      <c r="M33" s="13">
        <f>'[3]BOP Report Form'!K470*1000</f>
        <v>2605.0230000000001</v>
      </c>
      <c r="N33" s="13">
        <f>'[3]BOP Report Form'!L470*1000</f>
        <v>1590.7764300000001</v>
      </c>
    </row>
    <row r="34" spans="1:15" ht="6.4" customHeight="1" x14ac:dyDescent="0.2">
      <c r="A34" s="21"/>
    </row>
    <row r="35" spans="1:15" ht="12" customHeight="1" x14ac:dyDescent="0.2">
      <c r="A35" s="15" t="s">
        <v>27</v>
      </c>
      <c r="B35" s="16">
        <f>B29+B32-B33</f>
        <v>-11707.437358482424</v>
      </c>
      <c r="C35" s="16">
        <f t="shared" ref="C35:N35" si="7">C29+C32-C33</f>
        <v>7778.7569988900777</v>
      </c>
      <c r="D35" s="16">
        <f t="shared" si="7"/>
        <v>10189.197283731541</v>
      </c>
      <c r="E35" s="16">
        <f t="shared" si="7"/>
        <v>4449.7697187108279</v>
      </c>
      <c r="F35" s="16">
        <f t="shared" si="7"/>
        <v>25844.058924682799</v>
      </c>
      <c r="G35" s="16">
        <f t="shared" si="7"/>
        <v>11950.189447085979</v>
      </c>
      <c r="H35" s="16">
        <f t="shared" si="7"/>
        <v>53781.723075685215</v>
      </c>
      <c r="I35" s="16">
        <f t="shared" si="7"/>
        <v>89658.328221890639</v>
      </c>
      <c r="J35" s="16">
        <f t="shared" si="7"/>
        <v>175330.86332848234</v>
      </c>
      <c r="K35" s="16">
        <f t="shared" si="7"/>
        <v>219761.93887660597</v>
      </c>
      <c r="L35" s="16">
        <f t="shared" si="7"/>
        <v>180174.59613594381</v>
      </c>
      <c r="M35" s="16">
        <f t="shared" si="7"/>
        <v>210508.05988074231</v>
      </c>
      <c r="N35" s="16">
        <f t="shared" si="7"/>
        <v>218977.17457092079</v>
      </c>
    </row>
    <row r="36" spans="1:15" ht="6.4" customHeight="1" x14ac:dyDescent="0.2">
      <c r="A36" s="21"/>
    </row>
    <row r="37" spans="1:15" ht="12" customHeight="1" x14ac:dyDescent="0.2">
      <c r="A37" s="21" t="s">
        <v>28</v>
      </c>
      <c r="B37" s="18">
        <f>[4]GDPE!B9+[4]GDPE!B13</f>
        <v>20159.3452081176</v>
      </c>
      <c r="C37" s="18">
        <f>[4]GDPE!C9+[4]GDPE!C13</f>
        <v>21336.695227939625</v>
      </c>
      <c r="D37" s="18">
        <f>[4]GDPE!D9+[4]GDPE!D13</f>
        <v>20761.177033671622</v>
      </c>
      <c r="E37" s="18">
        <f>[4]GDPE!E9+[4]GDPE!E13</f>
        <v>27690.543379263021</v>
      </c>
      <c r="F37" s="18">
        <f>[4]GDPE!F9+[4]GDPE!F13</f>
        <v>24395.725340919227</v>
      </c>
      <c r="G37" s="18">
        <f>[4]GDPE!G9+[4]GDPE!G13</f>
        <v>32051.742537754581</v>
      </c>
      <c r="H37" s="18">
        <f>[4]GDPE!H9+[4]GDPE!H13</f>
        <v>50545.369715831068</v>
      </c>
      <c r="I37" s="18">
        <f>[4]GDPE!I9+[4]GDPE!I13</f>
        <v>60942.822761299285</v>
      </c>
      <c r="J37" s="18">
        <f>[4]GDPE!J9+[4]GDPE!J13</f>
        <v>59671.201374433505</v>
      </c>
      <c r="K37" s="18">
        <f>[4]GDPE!K9+[4]GDPE!K13</f>
        <v>94860.636714985361</v>
      </c>
      <c r="L37" s="18">
        <f>[4]GDPE!L9+[4]GDPE!L13</f>
        <v>81470.10286791921</v>
      </c>
      <c r="M37" s="18">
        <f>[4]GDPE!M9+[4]GDPE!M13</f>
        <v>72935.551599965271</v>
      </c>
      <c r="N37" s="18">
        <f>[4]GDPE!N9+[4]GDPE!N13</f>
        <v>83413.267783908639</v>
      </c>
    </row>
    <row r="38" spans="1:15" ht="6.4" customHeight="1" x14ac:dyDescent="0.2">
      <c r="A38" s="21"/>
    </row>
    <row r="39" spans="1:15" ht="11.25" x14ac:dyDescent="0.2">
      <c r="A39" s="15" t="s">
        <v>29</v>
      </c>
      <c r="B39" s="16">
        <f t="shared" ref="B39:N39" si="8">B35-B37</f>
        <v>-31866.782566600024</v>
      </c>
      <c r="C39" s="16">
        <f t="shared" si="8"/>
        <v>-13557.938229049547</v>
      </c>
      <c r="D39" s="16">
        <f t="shared" si="8"/>
        <v>-10571.979749940081</v>
      </c>
      <c r="E39" s="16">
        <f t="shared" si="8"/>
        <v>-23240.773660552193</v>
      </c>
      <c r="F39" s="16">
        <f t="shared" si="8"/>
        <v>1448.3335837635714</v>
      </c>
      <c r="G39" s="16">
        <f t="shared" si="8"/>
        <v>-20101.553090668604</v>
      </c>
      <c r="H39" s="16">
        <f t="shared" si="8"/>
        <v>3236.3533598541471</v>
      </c>
      <c r="I39" s="16">
        <f t="shared" si="8"/>
        <v>28715.505460591354</v>
      </c>
      <c r="J39" s="16">
        <f t="shared" si="8"/>
        <v>115659.66195404885</v>
      </c>
      <c r="K39" s="16">
        <f t="shared" si="8"/>
        <v>124901.30216162061</v>
      </c>
      <c r="L39" s="16">
        <f t="shared" si="8"/>
        <v>98704.493268024598</v>
      </c>
      <c r="M39" s="16">
        <f t="shared" si="8"/>
        <v>137572.50828077702</v>
      </c>
      <c r="N39" s="16">
        <f t="shared" si="8"/>
        <v>135563.90678701215</v>
      </c>
    </row>
    <row r="40" spans="1:15" ht="6.4" customHeight="1" x14ac:dyDescent="0.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5" ht="6.4" customHeight="1" x14ac:dyDescent="0.2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2" customHeight="1" x14ac:dyDescent="0.2">
      <c r="A42" s="25" t="s">
        <v>30</v>
      </c>
      <c r="B42" s="26">
        <f>[1]summary!AC23</f>
        <v>94548.285098448745</v>
      </c>
      <c r="C42" s="26">
        <f>[1]summary!AD23</f>
        <v>96607.461284704332</v>
      </c>
      <c r="D42" s="26">
        <f>[1]summary!AE23</f>
        <v>98711.484466985552</v>
      </c>
      <c r="E42" s="26">
        <f>[1]summary!AF23</f>
        <v>100861.3313723282</v>
      </c>
      <c r="F42" s="26">
        <f>[1]summary!AG23</f>
        <v>103058</v>
      </c>
      <c r="G42" s="26">
        <f>[1]summary!AH23</f>
        <v>104436.24007662926</v>
      </c>
      <c r="H42" s="26">
        <f>[1]summary!AI23</f>
        <v>105832.91196552759</v>
      </c>
      <c r="I42" s="26">
        <f>[1]summary!AJ23</f>
        <v>107248.26216344784</v>
      </c>
      <c r="J42" s="26">
        <f>[1]summary!AK23</f>
        <v>108682.54046365264</v>
      </c>
      <c r="K42" s="26">
        <f>[1]summary!AL23</f>
        <v>110136</v>
      </c>
      <c r="L42" s="26">
        <f>[1]summary!AM23</f>
        <v>111608.89729161869</v>
      </c>
      <c r="M42" s="26">
        <f>[1]summary!AN23</f>
        <v>113101.49228818089</v>
      </c>
      <c r="N42" s="26">
        <f>[1]summary!AO23</f>
        <v>114614.04841578034</v>
      </c>
      <c r="O42" s="26"/>
    </row>
    <row r="43" spans="1:15" ht="6.4" customHeight="1" x14ac:dyDescent="0.2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2" customHeight="1" x14ac:dyDescent="0.2">
      <c r="A44" s="25" t="s">
        <v>31</v>
      </c>
      <c r="B44" s="26">
        <f>B4/B42*1000</f>
        <v>1548.3302138791191</v>
      </c>
      <c r="C44" s="26">
        <f t="shared" ref="C44:N44" si="9">C4/C42*1000</f>
        <v>1641.2345667174616</v>
      </c>
      <c r="D44" s="26">
        <f t="shared" si="9"/>
        <v>1703.4581941494716</v>
      </c>
      <c r="E44" s="26">
        <f t="shared" si="9"/>
        <v>1683.38843090456</v>
      </c>
      <c r="F44" s="26">
        <f t="shared" si="9"/>
        <v>1651.521501248006</v>
      </c>
      <c r="G44" s="26">
        <f t="shared" si="9"/>
        <v>1686.8009255761269</v>
      </c>
      <c r="H44" s="26">
        <f t="shared" si="9"/>
        <v>1736.1055648845731</v>
      </c>
      <c r="I44" s="26">
        <f t="shared" si="9"/>
        <v>1787.8251739053428</v>
      </c>
      <c r="J44" s="26">
        <f t="shared" si="9"/>
        <v>1834.3580381724009</v>
      </c>
      <c r="K44" s="26">
        <f t="shared" si="9"/>
        <v>2068.1241897679688</v>
      </c>
      <c r="L44" s="26">
        <f t="shared" si="9"/>
        <v>2149.3640312593861</v>
      </c>
      <c r="M44" s="26">
        <f t="shared" si="9"/>
        <v>2160.518687093379</v>
      </c>
      <c r="N44" s="26">
        <f t="shared" si="9"/>
        <v>2297.3995641623546</v>
      </c>
      <c r="O44" s="26"/>
    </row>
    <row r="45" spans="1:15" ht="12" customHeight="1" x14ac:dyDescent="0.2">
      <c r="A45" s="25" t="s">
        <v>32</v>
      </c>
      <c r="B45" s="26">
        <f>B19/B42*1000</f>
        <v>2171.1275731739038</v>
      </c>
      <c r="C45" s="26">
        <f t="shared" ref="C45:N45" si="10">C19/C42*1000</f>
        <v>2341.6978355440765</v>
      </c>
      <c r="D45" s="26">
        <f t="shared" si="10"/>
        <v>2479.9502348150741</v>
      </c>
      <c r="E45" s="26">
        <f t="shared" si="10"/>
        <v>2323.1224008658223</v>
      </c>
      <c r="F45" s="26">
        <f t="shared" si="10"/>
        <v>2418.3246484885135</v>
      </c>
      <c r="G45" s="26">
        <f t="shared" si="10"/>
        <v>2347.3003785610908</v>
      </c>
      <c r="H45" s="26">
        <f t="shared" si="10"/>
        <v>2628.1548199178851</v>
      </c>
      <c r="I45" s="26">
        <f t="shared" si="10"/>
        <v>2940.7731766997322</v>
      </c>
      <c r="J45" s="26">
        <f t="shared" si="10"/>
        <v>3451.394603353197</v>
      </c>
      <c r="K45" s="26">
        <f t="shared" si="10"/>
        <v>4257.0112826724899</v>
      </c>
      <c r="L45" s="26">
        <f t="shared" si="10"/>
        <v>3832.4621449008464</v>
      </c>
      <c r="M45" s="26">
        <f t="shared" si="10"/>
        <v>4133.9753274100512</v>
      </c>
      <c r="N45" s="26">
        <f t="shared" si="10"/>
        <v>4245.446324518618</v>
      </c>
      <c r="O45" s="26"/>
    </row>
    <row r="46" spans="1:15" ht="6.4" customHeight="1" x14ac:dyDescent="0.2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2" customHeight="1" x14ac:dyDescent="0.2">
      <c r="A47" s="25" t="s">
        <v>33</v>
      </c>
      <c r="B47" s="27">
        <f>B19/B4*100</f>
        <v>140.22380715121844</v>
      </c>
      <c r="C47" s="27">
        <f t="shared" ref="C47:N47" si="11">C19/C4*100</f>
        <v>142.67904679996909</v>
      </c>
      <c r="D47" s="27">
        <f t="shared" si="11"/>
        <v>145.58327544124444</v>
      </c>
      <c r="E47" s="27">
        <f t="shared" si="11"/>
        <v>138.00275433861125</v>
      </c>
      <c r="F47" s="27">
        <f t="shared" si="11"/>
        <v>146.43010379586684</v>
      </c>
      <c r="G47" s="27">
        <f t="shared" si="11"/>
        <v>139.15692972241939</v>
      </c>
      <c r="H47" s="27">
        <f t="shared" si="11"/>
        <v>151.38220123685971</v>
      </c>
      <c r="I47" s="27">
        <f t="shared" si="11"/>
        <v>164.48885604826106</v>
      </c>
      <c r="J47" s="27">
        <f t="shared" si="11"/>
        <v>188.15272327052764</v>
      </c>
      <c r="K47" s="27">
        <f t="shared" si="11"/>
        <v>205.83924813287453</v>
      </c>
      <c r="L47" s="27">
        <f t="shared" si="11"/>
        <v>178.30679629710167</v>
      </c>
      <c r="M47" s="27">
        <f>M19/M4*100</f>
        <v>191.34179917562443</v>
      </c>
      <c r="N47" s="27">
        <f t="shared" si="11"/>
        <v>184.79355488458674</v>
      </c>
      <c r="O47" s="28"/>
    </row>
    <row r="48" spans="1:15" ht="12" customHeight="1" x14ac:dyDescent="0.2">
      <c r="A48" s="25" t="s">
        <v>34</v>
      </c>
      <c r="B48" s="27">
        <f>B25/B4*100</f>
        <v>160.9606275783737</v>
      </c>
      <c r="C48" s="27">
        <f t="shared" ref="C48:N48" si="12">C25/C4*100</f>
        <v>162.08853426247259</v>
      </c>
      <c r="D48" s="27">
        <f t="shared" si="12"/>
        <v>163.84761118399223</v>
      </c>
      <c r="E48" s="27">
        <f t="shared" si="12"/>
        <v>157.34886122902364</v>
      </c>
      <c r="F48" s="27">
        <f t="shared" si="12"/>
        <v>163.53420294917052</v>
      </c>
      <c r="G48" s="27">
        <f t="shared" si="12"/>
        <v>156.22007253435495</v>
      </c>
      <c r="H48" s="27">
        <f t="shared" si="12"/>
        <v>174.69893589046131</v>
      </c>
      <c r="I48" s="27">
        <f t="shared" si="12"/>
        <v>177.35404025384099</v>
      </c>
      <c r="J48" s="27">
        <f t="shared" si="12"/>
        <v>220.82354481141283</v>
      </c>
      <c r="K48" s="27">
        <f t="shared" si="12"/>
        <v>225.78995022041474</v>
      </c>
      <c r="L48" s="27">
        <f t="shared" si="12"/>
        <v>201.4807381707956</v>
      </c>
      <c r="M48" s="27">
        <f t="shared" si="12"/>
        <v>226.48443881544392</v>
      </c>
      <c r="N48" s="27">
        <f t="shared" si="12"/>
        <v>220.76901066134869</v>
      </c>
      <c r="O48" s="28"/>
    </row>
    <row r="49" spans="1:15" ht="6.4" customHeight="1" x14ac:dyDescent="0.2">
      <c r="A49" s="24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8"/>
    </row>
    <row r="50" spans="1:15" ht="12" customHeight="1" x14ac:dyDescent="0.2">
      <c r="A50" s="30" t="s">
        <v>35</v>
      </c>
    </row>
    <row r="51" spans="1:15" ht="12" customHeight="1" x14ac:dyDescent="0.2">
      <c r="A51" s="30" t="s">
        <v>36</v>
      </c>
    </row>
    <row r="52" spans="1:15" ht="3.6" customHeight="1" x14ac:dyDescent="0.2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3.15" customHeight="1" x14ac:dyDescent="0.2">
      <c r="A53" s="1" t="s">
        <v>37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2" customHeight="1" x14ac:dyDescent="0.2">
      <c r="A54" s="3" t="s">
        <v>1</v>
      </c>
      <c r="B54" s="4">
        <v>2006</v>
      </c>
      <c r="C54" s="4">
        <v>2007</v>
      </c>
      <c r="D54" s="4">
        <v>2008</v>
      </c>
      <c r="E54" s="4">
        <v>2009</v>
      </c>
      <c r="F54" s="4">
        <v>2010</v>
      </c>
      <c r="G54" s="4">
        <v>2011</v>
      </c>
      <c r="H54" s="4">
        <v>2012</v>
      </c>
      <c r="I54" s="4" t="s">
        <v>2</v>
      </c>
      <c r="J54" s="4" t="s">
        <v>3</v>
      </c>
      <c r="K54" s="4" t="s">
        <v>4</v>
      </c>
      <c r="L54" s="4" t="s">
        <v>5</v>
      </c>
      <c r="M54" s="4" t="s">
        <v>6</v>
      </c>
      <c r="N54" s="5" t="s">
        <v>7</v>
      </c>
    </row>
    <row r="55" spans="1:15" ht="6.4" customHeight="1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5" ht="12" customHeight="1" x14ac:dyDescent="0.2">
      <c r="A56" s="8" t="s">
        <v>8</v>
      </c>
      <c r="B56" s="9"/>
      <c r="C56" s="32">
        <f>(C4/B4-1)*100</f>
        <v>8.3088837910075153</v>
      </c>
      <c r="D56" s="32">
        <f t="shared" ref="D56:N56" si="13">(D4/C4-1)*100</f>
        <v>6.0517496487702438</v>
      </c>
      <c r="E56" s="32">
        <f t="shared" si="13"/>
        <v>0.97407234322992586</v>
      </c>
      <c r="F56" s="32">
        <f t="shared" si="13"/>
        <v>0.24365831068355881</v>
      </c>
      <c r="G56" s="32">
        <f t="shared" si="13"/>
        <v>3.5020892458249131</v>
      </c>
      <c r="H56" s="32">
        <f t="shared" si="13"/>
        <v>4.2994015150436216</v>
      </c>
      <c r="I56" s="32">
        <f t="shared" si="13"/>
        <v>4.3562433603591577</v>
      </c>
      <c r="J56" s="32">
        <f t="shared" si="13"/>
        <v>3.9749156793846385</v>
      </c>
      <c r="K56" s="32">
        <f t="shared" si="13"/>
        <v>14.251530119451861</v>
      </c>
      <c r="L56" s="32">
        <f t="shared" si="13"/>
        <v>5.3180672113921856</v>
      </c>
      <c r="M56" s="32">
        <f t="shared" si="13"/>
        <v>1.8632592859134212</v>
      </c>
      <c r="N56" s="32">
        <f t="shared" si="13"/>
        <v>7.7576285482908736</v>
      </c>
    </row>
    <row r="57" spans="1:15" ht="12" customHeight="1" x14ac:dyDescent="0.2">
      <c r="A57" s="11" t="s">
        <v>9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5" ht="12" customHeight="1" x14ac:dyDescent="0.2">
      <c r="A58" s="12" t="s">
        <v>10</v>
      </c>
      <c r="B58" s="13"/>
      <c r="C58" s="33">
        <f t="shared" ref="C58:N61" si="14">(C6/B6-1)*100</f>
        <v>7.2130807267805963</v>
      </c>
      <c r="D58" s="33">
        <f t="shared" si="14"/>
        <v>6.3506361156089097</v>
      </c>
      <c r="E58" s="33">
        <f t="shared" si="14"/>
        <v>-2.7911031230715477</v>
      </c>
      <c r="F58" s="33">
        <f t="shared" si="14"/>
        <v>2.9687538494010957</v>
      </c>
      <c r="G58" s="33">
        <f t="shared" si="14"/>
        <v>4.7612717618763956</v>
      </c>
      <c r="H58" s="33">
        <f t="shared" si="14"/>
        <v>5.3482402525462547</v>
      </c>
      <c r="I58" s="33">
        <f t="shared" si="14"/>
        <v>4.6823500989136235</v>
      </c>
      <c r="J58" s="33">
        <f>(J6/I6-1)*100</f>
        <v>6.3309183438500449</v>
      </c>
      <c r="K58" s="33">
        <f t="shared" si="14"/>
        <v>15.056431497759837</v>
      </c>
      <c r="L58" s="33">
        <f t="shared" si="14"/>
        <v>14.289246935130384</v>
      </c>
      <c r="M58" s="33">
        <f t="shared" si="14"/>
        <v>6.5194605439939712</v>
      </c>
      <c r="N58" s="33">
        <f t="shared" si="14"/>
        <v>6.668278286395779</v>
      </c>
    </row>
    <row r="59" spans="1:15" ht="12" customHeight="1" x14ac:dyDescent="0.2">
      <c r="A59" s="12" t="s">
        <v>11</v>
      </c>
      <c r="B59" s="13"/>
      <c r="C59" s="33">
        <f t="shared" si="14"/>
        <v>6.9666288108838348</v>
      </c>
      <c r="D59" s="33">
        <f t="shared" si="14"/>
        <v>14.049401588709266</v>
      </c>
      <c r="E59" s="33">
        <f t="shared" si="14"/>
        <v>8.5146195210742626</v>
      </c>
      <c r="F59" s="33">
        <f t="shared" si="14"/>
        <v>-2.2921893159738249</v>
      </c>
      <c r="G59" s="33">
        <f t="shared" si="14"/>
        <v>1.3361344761824379</v>
      </c>
      <c r="H59" s="33">
        <f t="shared" si="14"/>
        <v>0.78218364143189945</v>
      </c>
      <c r="I59" s="33">
        <f t="shared" si="14"/>
        <v>1.4264116492193502</v>
      </c>
      <c r="J59" s="33">
        <f t="shared" si="14"/>
        <v>3.9291667002155917</v>
      </c>
      <c r="K59" s="33">
        <f t="shared" si="14"/>
        <v>4.3970092680514217</v>
      </c>
      <c r="L59" s="33">
        <f t="shared" si="14"/>
        <v>3.4253966531115454</v>
      </c>
      <c r="M59" s="33">
        <f t="shared" si="14"/>
        <v>2.3327370840664718</v>
      </c>
      <c r="N59" s="33">
        <f t="shared" si="14"/>
        <v>3.3700131024664071</v>
      </c>
    </row>
    <row r="60" spans="1:15" ht="12" customHeight="1" x14ac:dyDescent="0.2">
      <c r="A60" s="11" t="s">
        <v>12</v>
      </c>
      <c r="B60" s="13"/>
      <c r="C60" s="33">
        <f t="shared" si="14"/>
        <v>3.0315908290345472</v>
      </c>
      <c r="D60" s="33">
        <f t="shared" si="14"/>
        <v>12.246176117101237</v>
      </c>
      <c r="E60" s="33">
        <f t="shared" si="14"/>
        <v>15.700032641647098</v>
      </c>
      <c r="F60" s="33">
        <f t="shared" si="14"/>
        <v>-10.358487644990044</v>
      </c>
      <c r="G60" s="33">
        <f t="shared" si="14"/>
        <v>-14.212686788425044</v>
      </c>
      <c r="H60" s="33">
        <f t="shared" si="14"/>
        <v>2.4763026431045665</v>
      </c>
      <c r="I60" s="33">
        <f t="shared" si="14"/>
        <v>-9.2674315665711493</v>
      </c>
      <c r="J60" s="33">
        <f t="shared" si="14"/>
        <v>5.4330422564790926</v>
      </c>
      <c r="K60" s="33">
        <f t="shared" si="14"/>
        <v>24.123886707474519</v>
      </c>
      <c r="L60" s="33">
        <f t="shared" si="14"/>
        <v>-2.0973209372210588</v>
      </c>
      <c r="M60" s="33">
        <f t="shared" si="14"/>
        <v>21.567327073134045</v>
      </c>
      <c r="N60" s="33">
        <f t="shared" si="14"/>
        <v>8.7422562360298208</v>
      </c>
    </row>
    <row r="61" spans="1:15" ht="12" customHeight="1" x14ac:dyDescent="0.2">
      <c r="A61" s="11" t="s">
        <v>13</v>
      </c>
      <c r="B61" s="13"/>
      <c r="C61" s="33">
        <f t="shared" si="14"/>
        <v>22.33901418512092</v>
      </c>
      <c r="D61" s="33">
        <f t="shared" si="14"/>
        <v>-26.301301301301304</v>
      </c>
      <c r="E61" s="33">
        <f t="shared" si="14"/>
        <v>10.786644029428416</v>
      </c>
      <c r="F61" s="33">
        <f t="shared" si="14"/>
        <v>-21.870657948508388</v>
      </c>
      <c r="G61" s="33">
        <f t="shared" si="14"/>
        <v>-13.394269873027076</v>
      </c>
      <c r="H61" s="33">
        <f t="shared" si="14"/>
        <v>16.442699682923156</v>
      </c>
      <c r="I61" s="33">
        <f t="shared" si="14"/>
        <v>11.799792531120335</v>
      </c>
      <c r="J61" s="33">
        <f t="shared" si="14"/>
        <v>-29.482718626768733</v>
      </c>
      <c r="K61" s="33">
        <f t="shared" si="14"/>
        <v>109.24342105263159</v>
      </c>
      <c r="L61" s="33">
        <f t="shared" si="14"/>
        <v>-98.388618141801601</v>
      </c>
      <c r="M61" s="33">
        <f>(M9/L9-1)*100</f>
        <v>-3525.8536585365855</v>
      </c>
      <c r="N61" s="33">
        <f t="shared" si="14"/>
        <v>-66.89448953438702</v>
      </c>
    </row>
    <row r="62" spans="1:15" ht="6.4" customHeight="1" x14ac:dyDescent="0.2">
      <c r="A62" s="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5" ht="12" customHeight="1" x14ac:dyDescent="0.2">
      <c r="A63" s="15" t="s">
        <v>14</v>
      </c>
      <c r="B63" s="16"/>
      <c r="C63" s="32">
        <f>(C11/B11-1)*100</f>
        <v>-6.3174786341244733</v>
      </c>
      <c r="D63" s="32">
        <f t="shared" ref="D63:N63" si="15">(D11/C11-1)*100</f>
        <v>1.8371066470205255</v>
      </c>
      <c r="E63" s="32">
        <f t="shared" si="15"/>
        <v>6.9765920238782364</v>
      </c>
      <c r="F63" s="32">
        <f t="shared" si="15"/>
        <v>-6.6341487115505471</v>
      </c>
      <c r="G63" s="32">
        <f t="shared" si="15"/>
        <v>-6.0131944796741106</v>
      </c>
      <c r="H63" s="32">
        <f t="shared" si="15"/>
        <v>2.6615937742708429</v>
      </c>
      <c r="I63" s="32">
        <f t="shared" si="15"/>
        <v>7.9795566093911141</v>
      </c>
      <c r="J63" s="32">
        <f t="shared" si="15"/>
        <v>7.065883789645544</v>
      </c>
      <c r="K63" s="32">
        <f t="shared" si="15"/>
        <v>16.915215367736014</v>
      </c>
      <c r="L63" s="32">
        <f t="shared" si="15"/>
        <v>2.0173172586654076</v>
      </c>
      <c r="M63" s="32">
        <f t="shared" si="15"/>
        <v>5.4242012418970198E-2</v>
      </c>
      <c r="N63" s="32">
        <f t="shared" si="15"/>
        <v>0.65680076658329867</v>
      </c>
    </row>
    <row r="64" spans="1:15" ht="12" customHeight="1" x14ac:dyDescent="0.2">
      <c r="A64" s="17" t="s">
        <v>16</v>
      </c>
      <c r="B64" s="13"/>
      <c r="C64" s="33">
        <f t="shared" ref="C64:N64" si="16">(C12/B12-1)*100</f>
        <v>-6.3174786341244733</v>
      </c>
      <c r="D64" s="33">
        <f t="shared" si="16"/>
        <v>1.8371066470205255</v>
      </c>
      <c r="E64" s="33">
        <f t="shared" si="16"/>
        <v>6.9765920238782364</v>
      </c>
      <c r="F64" s="33">
        <f t="shared" si="16"/>
        <v>-6.6341487115505471</v>
      </c>
      <c r="G64" s="33">
        <f t="shared" si="16"/>
        <v>-6.0131944796741106</v>
      </c>
      <c r="H64" s="33">
        <f t="shared" si="16"/>
        <v>2.6615937742708429</v>
      </c>
      <c r="I64" s="33">
        <f t="shared" si="16"/>
        <v>7.9795566093911141</v>
      </c>
      <c r="J64" s="33">
        <f t="shared" si="16"/>
        <v>7.065883789645544</v>
      </c>
      <c r="K64" s="33">
        <f t="shared" si="16"/>
        <v>16.915215367736014</v>
      </c>
      <c r="L64" s="33">
        <f t="shared" si="16"/>
        <v>2.0173172586654076</v>
      </c>
      <c r="M64" s="33">
        <f t="shared" si="16"/>
        <v>5.4242012418970198E-2</v>
      </c>
      <c r="N64" s="33">
        <f t="shared" si="16"/>
        <v>0.65680076658329867</v>
      </c>
    </row>
    <row r="65" spans="1:14" ht="12" customHeight="1" x14ac:dyDescent="0.2">
      <c r="A65" s="17" t="s">
        <v>17</v>
      </c>
      <c r="B65" s="19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6.4" customHeight="1" x14ac:dyDescent="0.2">
      <c r="A66" s="21"/>
      <c r="B66" s="13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" customHeight="1" x14ac:dyDescent="0.2">
      <c r="A67" s="15" t="s">
        <v>18</v>
      </c>
      <c r="B67" s="9"/>
      <c r="C67" s="32">
        <f t="shared" ref="C67:N69" si="17">(C15/B15-1)*100</f>
        <v>20.666557093501446</v>
      </c>
      <c r="D67" s="32">
        <f t="shared" si="17"/>
        <v>15.669805390865555</v>
      </c>
      <c r="E67" s="32">
        <f t="shared" si="17"/>
        <v>-20.03389779596796</v>
      </c>
      <c r="F67" s="32">
        <f t="shared" si="17"/>
        <v>29.675262783533228</v>
      </c>
      <c r="G67" s="32">
        <f t="shared" si="17"/>
        <v>-13.904525019656166</v>
      </c>
      <c r="H67" s="32">
        <f t="shared" si="17"/>
        <v>43.514241068797773</v>
      </c>
      <c r="I67" s="32">
        <f t="shared" si="17"/>
        <v>34.17471065205406</v>
      </c>
      <c r="J67" s="32">
        <f t="shared" si="17"/>
        <v>46.053404972411997</v>
      </c>
      <c r="K67" s="32">
        <f t="shared" si="17"/>
        <v>38.837066802048817</v>
      </c>
      <c r="L67" s="32">
        <f t="shared" si="17"/>
        <v>-23.744131965346327</v>
      </c>
      <c r="M67" s="32">
        <f t="shared" si="17"/>
        <v>20.554515357346759</v>
      </c>
      <c r="N67" s="32">
        <f t="shared" si="17"/>
        <v>-1.5361359879162428E-2</v>
      </c>
    </row>
    <row r="68" spans="1:14" ht="12" customHeight="1" x14ac:dyDescent="0.2">
      <c r="A68" s="17" t="s">
        <v>16</v>
      </c>
      <c r="B68" s="13"/>
      <c r="C68" s="33">
        <f t="shared" si="17"/>
        <v>17.1421250860603</v>
      </c>
      <c r="D68" s="33">
        <f t="shared" si="17"/>
        <v>17.167590825906043</v>
      </c>
      <c r="E68" s="33">
        <f t="shared" si="17"/>
        <v>-18.719229712099207</v>
      </c>
      <c r="F68" s="33">
        <f t="shared" si="17"/>
        <v>24.054960682242577</v>
      </c>
      <c r="G68" s="33">
        <f t="shared" si="17"/>
        <v>-14.684861933562299</v>
      </c>
      <c r="H68" s="33">
        <f t="shared" si="17"/>
        <v>43.031329572201194</v>
      </c>
      <c r="I68" s="33">
        <f t="shared" si="17"/>
        <v>34.363329053764538</v>
      </c>
      <c r="J68" s="33">
        <f t="shared" si="17"/>
        <v>45.357215408448681</v>
      </c>
      <c r="K68" s="33">
        <f t="shared" si="17"/>
        <v>34.925472753392484</v>
      </c>
      <c r="L68" s="33">
        <f t="shared" si="17"/>
        <v>-21.399065392239812</v>
      </c>
      <c r="M68" s="33">
        <f t="shared" si="17"/>
        <v>19.018301002657157</v>
      </c>
      <c r="N68" s="33">
        <f t="shared" si="17"/>
        <v>-0.69397076733290763</v>
      </c>
    </row>
    <row r="69" spans="1:14" ht="12" customHeight="1" x14ac:dyDescent="0.2">
      <c r="A69" s="17" t="s">
        <v>17</v>
      </c>
      <c r="B69" s="13"/>
      <c r="C69" s="33">
        <f t="shared" si="17"/>
        <v>-17.390232498638813</v>
      </c>
      <c r="D69" s="33">
        <f t="shared" si="17"/>
        <v>38.60351525773558</v>
      </c>
      <c r="E69" s="33">
        <f t="shared" si="17"/>
        <v>-3.0172470332340828</v>
      </c>
      <c r="F69" s="33">
        <f t="shared" si="17"/>
        <v>-31.293997960403409</v>
      </c>
      <c r="G69" s="33">
        <f t="shared" si="17"/>
        <v>-29.189082802987244</v>
      </c>
      <c r="H69" s="33">
        <f t="shared" si="17"/>
        <v>32.117933824748725</v>
      </c>
      <c r="I69" s="33">
        <f t="shared" si="17"/>
        <v>38.993634547127812</v>
      </c>
      <c r="J69" s="33">
        <f t="shared" si="17"/>
        <v>28.859308462516676</v>
      </c>
      <c r="K69" s="33">
        <f t="shared" si="17"/>
        <v>-70.137819928299237</v>
      </c>
      <c r="L69" s="33">
        <f t="shared" si="17"/>
        <v>271.44493225222254</v>
      </c>
      <c r="M69" s="33">
        <f t="shared" si="17"/>
        <v>-20.36497156061148</v>
      </c>
      <c r="N69" s="33">
        <f t="shared" si="17"/>
        <v>-27.030539981706369</v>
      </c>
    </row>
    <row r="70" spans="1:14" ht="6.4" customHeight="1" x14ac:dyDescent="0.2">
      <c r="A70" s="2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" customHeight="1" x14ac:dyDescent="0.2">
      <c r="A71" s="15" t="s">
        <v>19</v>
      </c>
      <c r="B71" s="16"/>
      <c r="C71" s="32">
        <f t="shared" ref="C71:N71" si="18">(C19/B19-1)*100</f>
        <v>10.205311160925046</v>
      </c>
      <c r="D71" s="32">
        <f t="shared" si="18"/>
        <v>8.2104305181422319</v>
      </c>
      <c r="E71" s="32">
        <f t="shared" si="18"/>
        <v>-4.2836475692856091</v>
      </c>
      <c r="F71" s="32">
        <f t="shared" si="18"/>
        <v>6.3651907649202144</v>
      </c>
      <c r="G71" s="32">
        <f t="shared" si="18"/>
        <v>-1.6388530367798748</v>
      </c>
      <c r="H71" s="32">
        <f t="shared" si="18"/>
        <v>13.462355202355457</v>
      </c>
      <c r="I71" s="32">
        <f t="shared" si="18"/>
        <v>13.39139576244872</v>
      </c>
      <c r="J71" s="32">
        <f t="shared" si="18"/>
        <v>18.933063350868395</v>
      </c>
      <c r="K71" s="32">
        <f t="shared" si="18"/>
        <v>24.991276496194239</v>
      </c>
      <c r="L71" s="32">
        <f t="shared" si="18"/>
        <v>-8.7689674005032909</v>
      </c>
      <c r="M71" s="32">
        <f t="shared" si="18"/>
        <v>9.3099068931935314</v>
      </c>
      <c r="N71" s="32">
        <f t="shared" si="18"/>
        <v>4.0698651897502547</v>
      </c>
    </row>
    <row r="72" spans="1:14" ht="6.4" customHeight="1" x14ac:dyDescent="0.2">
      <c r="A72" s="2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22.5" x14ac:dyDescent="0.2">
      <c r="A73" s="15" t="s">
        <v>20</v>
      </c>
      <c r="B73" s="9"/>
      <c r="C73" s="32">
        <f t="shared" ref="C73:N75" si="19">(C21/B21-1)*100</f>
        <v>1.3761935878275455</v>
      </c>
      <c r="D73" s="32">
        <f t="shared" si="19"/>
        <v>-0.20525964774064098</v>
      </c>
      <c r="E73" s="32">
        <f t="shared" si="19"/>
        <v>6.9546259019039436</v>
      </c>
      <c r="F73" s="32">
        <f t="shared" si="19"/>
        <v>-11.373514012499397</v>
      </c>
      <c r="G73" s="32">
        <f t="shared" si="19"/>
        <v>3.2542500079048686</v>
      </c>
      <c r="H73" s="32">
        <f t="shared" si="19"/>
        <v>42.524826549222404</v>
      </c>
      <c r="I73" s="32">
        <f t="shared" si="19"/>
        <v>-42.420655645880842</v>
      </c>
      <c r="J73" s="32">
        <f t="shared" si="19"/>
        <v>164.04176268353962</v>
      </c>
      <c r="K73" s="32">
        <f t="shared" si="19"/>
        <v>-30.231376716183679</v>
      </c>
      <c r="L73" s="32">
        <f t="shared" si="19"/>
        <v>22.333277149722065</v>
      </c>
      <c r="M73" s="32">
        <f t="shared" si="19"/>
        <v>54.472805409334455</v>
      </c>
      <c r="N73" s="32">
        <f t="shared" si="19"/>
        <v>10.311286806561837</v>
      </c>
    </row>
    <row r="74" spans="1:14" ht="12" customHeight="1" x14ac:dyDescent="0.2">
      <c r="A74" s="17" t="s">
        <v>16</v>
      </c>
      <c r="B74" s="13"/>
      <c r="C74" s="33">
        <f t="shared" si="19"/>
        <v>2.864194827327271</v>
      </c>
      <c r="D74" s="33">
        <f t="shared" si="19"/>
        <v>2.4102225870503702E-2</v>
      </c>
      <c r="E74" s="33">
        <f t="shared" si="19"/>
        <v>6.2731594093341725</v>
      </c>
      <c r="F74" s="33">
        <f t="shared" si="19"/>
        <v>-10.130439055764596</v>
      </c>
      <c r="G74" s="33">
        <f t="shared" si="19"/>
        <v>3.4528922912139937</v>
      </c>
      <c r="H74" s="33">
        <f t="shared" si="19"/>
        <v>40.772075428713194</v>
      </c>
      <c r="I74" s="33">
        <f t="shared" si="19"/>
        <v>-38.64613228008087</v>
      </c>
      <c r="J74" s="33">
        <f t="shared" si="19"/>
        <v>145.95280840224385</v>
      </c>
      <c r="K74" s="33">
        <f t="shared" si="19"/>
        <v>-29.186808021560218</v>
      </c>
      <c r="L74" s="33">
        <f t="shared" si="19"/>
        <v>22.909887503793147</v>
      </c>
      <c r="M74" s="33">
        <f t="shared" si="19"/>
        <v>50.908861597069247</v>
      </c>
      <c r="N74" s="33">
        <f t="shared" si="19"/>
        <v>9.9333686853976033</v>
      </c>
    </row>
    <row r="75" spans="1:14" ht="12" customHeight="1" x14ac:dyDescent="0.2">
      <c r="A75" s="17" t="s">
        <v>17</v>
      </c>
      <c r="B75" s="13"/>
      <c r="C75" s="33">
        <f t="shared" si="19"/>
        <v>39.529220779220786</v>
      </c>
      <c r="D75" s="33">
        <f t="shared" si="19"/>
        <v>4.1303083187899992</v>
      </c>
      <c r="E75" s="33">
        <f t="shared" si="19"/>
        <v>-5.4189944134078178</v>
      </c>
      <c r="F75" s="33">
        <f t="shared" si="19"/>
        <v>13.987654570289433</v>
      </c>
      <c r="G75" s="33">
        <f t="shared" si="19"/>
        <v>6.449452930152022</v>
      </c>
      <c r="H75" s="33">
        <f t="shared" si="19"/>
        <v>15.125101632025872</v>
      </c>
      <c r="I75" s="33">
        <f t="shared" si="19"/>
        <v>29.72904846681601</v>
      </c>
      <c r="J75" s="33">
        <f t="shared" si="19"/>
        <v>0.51433309512576297</v>
      </c>
      <c r="K75" s="33">
        <f t="shared" si="19"/>
        <v>-7.1246756611223478</v>
      </c>
      <c r="L75" s="33">
        <f t="shared" si="19"/>
        <v>32.058447200348049</v>
      </c>
      <c r="M75" s="33">
        <f t="shared" si="19"/>
        <v>-1.4728351374966864</v>
      </c>
      <c r="N75" s="33">
        <f t="shared" si="19"/>
        <v>1.2248862935760219</v>
      </c>
    </row>
    <row r="76" spans="1:14" ht="6.4" customHeight="1" x14ac:dyDescent="0.2">
      <c r="A76" s="2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" customHeight="1" x14ac:dyDescent="0.2">
      <c r="A77" s="15" t="s">
        <v>21</v>
      </c>
      <c r="B77" s="16"/>
      <c r="C77" s="32">
        <f t="shared" ref="C77:N77" si="20">(C25/B25-1)*100</f>
        <v>9.0678415300091473</v>
      </c>
      <c r="D77" s="32">
        <f t="shared" si="20"/>
        <v>7.2026835266214784</v>
      </c>
      <c r="E77" s="32">
        <f t="shared" si="20"/>
        <v>-3.0309005907768749</v>
      </c>
      <c r="F77" s="32">
        <f t="shared" si="20"/>
        <v>4.1842097521505695</v>
      </c>
      <c r="G77" s="32">
        <f t="shared" si="20"/>
        <v>-1.127081687824627</v>
      </c>
      <c r="H77" s="32">
        <f t="shared" si="20"/>
        <v>16.636704637830981</v>
      </c>
      <c r="I77" s="32">
        <f t="shared" si="20"/>
        <v>5.9422674290216637</v>
      </c>
      <c r="J77" s="32">
        <f t="shared" si="20"/>
        <v>29.459184684642192</v>
      </c>
      <c r="K77" s="32">
        <f t="shared" si="20"/>
        <v>16.821090433577666</v>
      </c>
      <c r="L77" s="32">
        <f t="shared" si="20"/>
        <v>-6.020786559550773</v>
      </c>
      <c r="M77" s="32">
        <f t="shared" si="20"/>
        <v>14.504459953513283</v>
      </c>
      <c r="N77" s="32">
        <f t="shared" si="20"/>
        <v>5.0383203819346578</v>
      </c>
    </row>
    <row r="78" spans="1:14" ht="6.4" customHeight="1" x14ac:dyDescent="0.2">
      <c r="A78" s="2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" customHeight="1" x14ac:dyDescent="0.2">
      <c r="A79" s="21" t="s">
        <v>22</v>
      </c>
      <c r="B79" s="13"/>
      <c r="C79" s="33">
        <f t="shared" ref="C79:N79" si="21">(C27/B27-1)*100</f>
        <v>3.5944152892216641</v>
      </c>
      <c r="D79" s="33">
        <f t="shared" si="21"/>
        <v>8.109592626346295</v>
      </c>
      <c r="E79" s="33">
        <f t="shared" si="21"/>
        <v>0.64774358054633385</v>
      </c>
      <c r="F79" s="33">
        <f t="shared" si="21"/>
        <v>-3.6498690039400761</v>
      </c>
      <c r="G79" s="33">
        <f t="shared" si="21"/>
        <v>5.6296048490479311</v>
      </c>
      <c r="H79" s="33">
        <f t="shared" si="21"/>
        <v>2.5351711104972585</v>
      </c>
      <c r="I79" s="33">
        <f t="shared" si="21"/>
        <v>2.7487764895324007</v>
      </c>
      <c r="J79" s="33">
        <f t="shared" si="21"/>
        <v>10.271047552352197</v>
      </c>
      <c r="K79" s="33">
        <f t="shared" si="21"/>
        <v>6.970209491719892</v>
      </c>
      <c r="L79" s="33">
        <f t="shared" si="21"/>
        <v>9.3802722094430635</v>
      </c>
      <c r="M79" s="33">
        <f t="shared" si="21"/>
        <v>3.9832407630073119</v>
      </c>
      <c r="N79" s="33">
        <f t="shared" si="21"/>
        <v>3.1819945389889526</v>
      </c>
    </row>
    <row r="80" spans="1:14" ht="6.4" customHeight="1" x14ac:dyDescent="0.2">
      <c r="A80" s="21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1:15" ht="12" customHeight="1" x14ac:dyDescent="0.2">
      <c r="A81" s="21" t="s">
        <v>23</v>
      </c>
      <c r="B81" s="18"/>
      <c r="C81" s="33">
        <f t="shared" ref="C81:N81" si="22">(C29/B29-1)*100</f>
        <v>-841.93827072151635</v>
      </c>
      <c r="D81" s="33">
        <f t="shared" si="22"/>
        <v>-12.485504075403808</v>
      </c>
      <c r="E81" s="33">
        <f t="shared" si="22"/>
        <v>-101.68474095390326</v>
      </c>
      <c r="F81" s="33">
        <f t="shared" si="22"/>
        <v>-12547.010230275862</v>
      </c>
      <c r="G81" s="33">
        <f t="shared" si="22"/>
        <v>-84.922091956940406</v>
      </c>
      <c r="H81" s="33">
        <f t="shared" si="22"/>
        <v>1241.8037214612789</v>
      </c>
      <c r="I81" s="33">
        <f t="shared" si="22"/>
        <v>27.144349386897115</v>
      </c>
      <c r="J81" s="33">
        <f t="shared" si="22"/>
        <v>132.40891884703362</v>
      </c>
      <c r="K81" s="33">
        <f t="shared" si="22"/>
        <v>41.898126008676599</v>
      </c>
      <c r="L81" s="33">
        <f t="shared" si="22"/>
        <v>-35.576257941940526</v>
      </c>
      <c r="M81" s="33">
        <f t="shared" si="22"/>
        <v>48.78490355988383</v>
      </c>
      <c r="N81" s="33">
        <f t="shared" si="22"/>
        <v>9.2653866506572804</v>
      </c>
    </row>
    <row r="82" spans="1:15" ht="6.4" customHeight="1" x14ac:dyDescent="0.2">
      <c r="A82" s="2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5" ht="22.5" x14ac:dyDescent="0.2">
      <c r="A83" s="15" t="s">
        <v>38</v>
      </c>
      <c r="B83" s="16"/>
      <c r="C83" s="32">
        <f t="shared" ref="C83:N85" si="23">(C31/B31-1)*100</f>
        <v>-65.249792349328686</v>
      </c>
      <c r="D83" s="32">
        <f t="shared" si="23"/>
        <v>-108.05841462229895</v>
      </c>
      <c r="E83" s="32">
        <f t="shared" si="23"/>
        <v>1519.1252672412354</v>
      </c>
      <c r="F83" s="32">
        <f t="shared" si="23"/>
        <v>9.9340107481660667</v>
      </c>
      <c r="G83" s="32">
        <f t="shared" si="23"/>
        <v>73.758874514455371</v>
      </c>
      <c r="H83" s="32">
        <f t="shared" si="23"/>
        <v>33.38836031049297</v>
      </c>
      <c r="I83" s="32">
        <f t="shared" si="23"/>
        <v>208.03122163325179</v>
      </c>
      <c r="J83" s="32">
        <f t="shared" si="23"/>
        <v>41.215385138236748</v>
      </c>
      <c r="K83" s="32">
        <f t="shared" si="23"/>
        <v>-14.835106063713443</v>
      </c>
      <c r="L83" s="32">
        <f t="shared" si="23"/>
        <v>52.992401253175615</v>
      </c>
      <c r="M83" s="32">
        <f t="shared" si="23"/>
        <v>-37.557864058848445</v>
      </c>
      <c r="N83" s="32">
        <f>(N31/M31-1)*100</f>
        <v>-17.242565908717967</v>
      </c>
    </row>
    <row r="84" spans="1:15" ht="12" customHeight="1" x14ac:dyDescent="0.2">
      <c r="A84" s="17" t="s">
        <v>25</v>
      </c>
      <c r="B84" s="13"/>
      <c r="C84" s="33">
        <f t="shared" si="23"/>
        <v>3.1677448027257915</v>
      </c>
      <c r="D84" s="33">
        <f t="shared" si="23"/>
        <v>-1.3832715089146852</v>
      </c>
      <c r="E84" s="33">
        <f t="shared" si="23"/>
        <v>11.138884170165264</v>
      </c>
      <c r="F84" s="33">
        <f t="shared" si="23"/>
        <v>-11.37192392514793</v>
      </c>
      <c r="G84" s="33">
        <f t="shared" si="23"/>
        <v>33.124866343097906</v>
      </c>
      <c r="H84" s="33">
        <f t="shared" si="23"/>
        <v>14.566621803598956</v>
      </c>
      <c r="I84" s="33">
        <f t="shared" si="23"/>
        <v>137.76560240993825</v>
      </c>
      <c r="J84" s="33">
        <f t="shared" si="23"/>
        <v>42.054568779674064</v>
      </c>
      <c r="K84" s="33">
        <f t="shared" si="23"/>
        <v>-13.753178384035969</v>
      </c>
      <c r="L84" s="33">
        <f t="shared" si="23"/>
        <v>51.439341659404356</v>
      </c>
      <c r="M84" s="33">
        <f t="shared" si="23"/>
        <v>-35.208961051181397</v>
      </c>
      <c r="N84" s="33">
        <f t="shared" si="23"/>
        <v>-18.519999999999992</v>
      </c>
    </row>
    <row r="85" spans="1:15" ht="12" customHeight="1" x14ac:dyDescent="0.2">
      <c r="A85" s="17" t="s">
        <v>26</v>
      </c>
      <c r="B85" s="13"/>
      <c r="C85" s="33">
        <f t="shared" si="23"/>
        <v>-31.136368997544896</v>
      </c>
      <c r="D85" s="33">
        <f t="shared" si="23"/>
        <v>-28.373681879209343</v>
      </c>
      <c r="E85" s="33">
        <f t="shared" si="23"/>
        <v>-31.787138958403627</v>
      </c>
      <c r="F85" s="33">
        <f t="shared" si="23"/>
        <v>-25.767797073733213</v>
      </c>
      <c r="G85" s="33">
        <f t="shared" si="23"/>
        <v>-7.5350805864757948</v>
      </c>
      <c r="H85" s="33">
        <f t="shared" si="23"/>
        <v>-20.825522711939882</v>
      </c>
      <c r="I85" s="33">
        <f t="shared" si="23"/>
        <v>-84.833162464278629</v>
      </c>
      <c r="J85" s="33">
        <f t="shared" si="23"/>
        <v>96.047460188301258</v>
      </c>
      <c r="K85" s="33">
        <f t="shared" si="23"/>
        <v>36.388469429828405</v>
      </c>
      <c r="L85" s="33">
        <f t="shared" si="23"/>
        <v>6.4953702801653801</v>
      </c>
      <c r="M85" s="33">
        <f t="shared" si="23"/>
        <v>62.444477840711052</v>
      </c>
      <c r="N85" s="33">
        <f t="shared" si="23"/>
        <v>-38.934265455621698</v>
      </c>
    </row>
    <row r="86" spans="1:15" ht="6.4" customHeight="1" x14ac:dyDescent="0.2">
      <c r="A86" s="2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5" ht="12" customHeight="1" x14ac:dyDescent="0.2">
      <c r="A87" s="15" t="s">
        <v>27</v>
      </c>
      <c r="B87" s="16"/>
      <c r="C87" s="32">
        <f t="shared" ref="C87:N87" si="24">(C35/B35-1)*100</f>
        <v>-166.44286670689817</v>
      </c>
      <c r="D87" s="32">
        <f t="shared" si="24"/>
        <v>30.987473772292915</v>
      </c>
      <c r="E87" s="32">
        <f t="shared" si="24"/>
        <v>-56.328554695711908</v>
      </c>
      <c r="F87" s="32">
        <f t="shared" si="24"/>
        <v>480.79542444659927</v>
      </c>
      <c r="G87" s="32">
        <f t="shared" si="24"/>
        <v>-53.760400090742898</v>
      </c>
      <c r="H87" s="32">
        <f t="shared" si="24"/>
        <v>350.0491252780912</v>
      </c>
      <c r="I87" s="32">
        <f t="shared" si="24"/>
        <v>66.707801636845062</v>
      </c>
      <c r="J87" s="32">
        <f t="shared" si="24"/>
        <v>95.554464159275085</v>
      </c>
      <c r="K87" s="32">
        <f t="shared" si="24"/>
        <v>25.341274607700992</v>
      </c>
      <c r="L87" s="32">
        <f t="shared" si="24"/>
        <v>-18.013739295815935</v>
      </c>
      <c r="M87" s="32">
        <f t="shared" si="24"/>
        <v>16.835594137761547</v>
      </c>
      <c r="N87" s="32">
        <f t="shared" si="24"/>
        <v>4.0231783500244367</v>
      </c>
    </row>
    <row r="88" spans="1:15" ht="6.4" customHeight="1" x14ac:dyDescent="0.2">
      <c r="A88" s="2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5" ht="12" customHeight="1" x14ac:dyDescent="0.2">
      <c r="A89" s="21" t="s">
        <v>28</v>
      </c>
      <c r="B89" s="18"/>
      <c r="C89" s="33">
        <f t="shared" ref="C89:N89" si="25">(C37/B37-1)*100</f>
        <v>5.8402195491346509</v>
      </c>
      <c r="D89" s="33">
        <f t="shared" si="25"/>
        <v>-2.6973164687396523</v>
      </c>
      <c r="E89" s="33">
        <f t="shared" si="25"/>
        <v>33.376558247892078</v>
      </c>
      <c r="F89" s="33">
        <f t="shared" si="25"/>
        <v>-11.898712109821673</v>
      </c>
      <c r="G89" s="33">
        <f t="shared" si="25"/>
        <v>31.382617609626173</v>
      </c>
      <c r="H89" s="33">
        <f t="shared" si="25"/>
        <v>57.699287819663361</v>
      </c>
      <c r="I89" s="33">
        <f t="shared" si="25"/>
        <v>20.570535152721781</v>
      </c>
      <c r="J89" s="33">
        <f t="shared" si="25"/>
        <v>-2.0865810430975018</v>
      </c>
      <c r="K89" s="33">
        <f t="shared" si="25"/>
        <v>58.972225344919885</v>
      </c>
      <c r="L89" s="33">
        <f t="shared" si="25"/>
        <v>-14.116006713405094</v>
      </c>
      <c r="M89" s="33">
        <f t="shared" si="25"/>
        <v>-10.475684904670256</v>
      </c>
      <c r="N89" s="33">
        <f t="shared" si="25"/>
        <v>14.365718712064091</v>
      </c>
    </row>
    <row r="90" spans="1:15" ht="6.4" customHeight="1" x14ac:dyDescent="0.2">
      <c r="A90" s="2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5" ht="11.25" x14ac:dyDescent="0.2">
      <c r="A91" s="15" t="s">
        <v>29</v>
      </c>
      <c r="B91" s="16"/>
      <c r="C91" s="32">
        <f t="shared" ref="C91:N91" si="26">(C39/B39-1)*100</f>
        <v>-57.454323477074865</v>
      </c>
      <c r="D91" s="32">
        <f t="shared" si="26"/>
        <v>-22.023691424642156</v>
      </c>
      <c r="E91" s="32">
        <f t="shared" si="26"/>
        <v>119.83369444766403</v>
      </c>
      <c r="F91" s="32">
        <f t="shared" si="26"/>
        <v>-106.23186476025927</v>
      </c>
      <c r="G91" s="32">
        <f t="shared" si="26"/>
        <v>-1487.9090643216084</v>
      </c>
      <c r="H91" s="32">
        <f t="shared" si="26"/>
        <v>-116.10001647761487</v>
      </c>
      <c r="I91" s="32">
        <f t="shared" si="26"/>
        <v>787.27967152157566</v>
      </c>
      <c r="J91" s="32">
        <f t="shared" si="26"/>
        <v>302.77773314064797</v>
      </c>
      <c r="K91" s="32">
        <f t="shared" si="26"/>
        <v>7.9903745622595945</v>
      </c>
      <c r="L91" s="32">
        <f t="shared" si="26"/>
        <v>-20.974007828755614</v>
      </c>
      <c r="M91" s="32">
        <f t="shared" si="26"/>
        <v>39.378161749140702</v>
      </c>
      <c r="N91" s="32">
        <f t="shared" si="26"/>
        <v>-1.4600311638321206</v>
      </c>
    </row>
    <row r="92" spans="1:15" ht="6.4" customHeight="1" x14ac:dyDescent="0.2">
      <c r="A92" s="23"/>
      <c r="B92" s="2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1:15" ht="6.4" customHeight="1" x14ac:dyDescent="0.2">
      <c r="A93" s="25"/>
      <c r="B93" s="2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6"/>
    </row>
    <row r="94" spans="1:15" ht="12" customHeight="1" x14ac:dyDescent="0.2">
      <c r="A94" s="25" t="s">
        <v>30</v>
      </c>
      <c r="B94" s="26"/>
      <c r="C94" s="35">
        <f>(C42/B42-1)*100</f>
        <v>2.1779096089489691</v>
      </c>
      <c r="D94" s="35">
        <f t="shared" ref="D94:N94" si="27">(D42/C42-1)*100</f>
        <v>2.1779096089489691</v>
      </c>
      <c r="E94" s="35">
        <f t="shared" si="27"/>
        <v>2.1779096089489691</v>
      </c>
      <c r="F94" s="35">
        <f t="shared" si="27"/>
        <v>2.1779096089489691</v>
      </c>
      <c r="G94" s="35">
        <f t="shared" si="27"/>
        <v>1.3373440942277659</v>
      </c>
      <c r="H94" s="35">
        <f t="shared" si="27"/>
        <v>1.3373440942277659</v>
      </c>
      <c r="I94" s="35">
        <f t="shared" si="27"/>
        <v>1.3373440942277659</v>
      </c>
      <c r="J94" s="35">
        <f t="shared" si="27"/>
        <v>1.3373440942277881</v>
      </c>
      <c r="K94" s="35">
        <f t="shared" si="27"/>
        <v>1.3373440942277659</v>
      </c>
      <c r="L94" s="35">
        <f t="shared" si="27"/>
        <v>1.3373440942277659</v>
      </c>
      <c r="M94" s="35">
        <f t="shared" si="27"/>
        <v>1.3373440942277659</v>
      </c>
      <c r="N94" s="35">
        <f t="shared" si="27"/>
        <v>1.3373440942277659</v>
      </c>
      <c r="O94" s="26"/>
    </row>
    <row r="95" spans="1:15" ht="6.4" customHeight="1" x14ac:dyDescent="0.2">
      <c r="A95" s="25"/>
      <c r="B95" s="26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6"/>
    </row>
    <row r="96" spans="1:15" ht="12" customHeight="1" x14ac:dyDescent="0.2">
      <c r="A96" s="25" t="s">
        <v>31</v>
      </c>
      <c r="B96" s="26"/>
      <c r="C96" s="35">
        <f t="shared" ref="C96:N97" si="28">(C44/B44-1)*100</f>
        <v>6.000293219466668</v>
      </c>
      <c r="D96" s="35">
        <f t="shared" si="28"/>
        <v>3.7912696145840918</v>
      </c>
      <c r="E96" s="35">
        <f t="shared" si="28"/>
        <v>-1.1781776220773255</v>
      </c>
      <c r="F96" s="35">
        <f t="shared" si="28"/>
        <v>-1.8930229691213052</v>
      </c>
      <c r="G96" s="35">
        <f t="shared" si="28"/>
        <v>2.1361771131324314</v>
      </c>
      <c r="H96" s="35">
        <f t="shared" si="28"/>
        <v>2.9229672903817061</v>
      </c>
      <c r="I96" s="35">
        <f t="shared" si="28"/>
        <v>2.9790589965771108</v>
      </c>
      <c r="J96" s="35">
        <f t="shared" si="28"/>
        <v>2.6027636788115815</v>
      </c>
      <c r="K96" s="35">
        <f t="shared" si="28"/>
        <v>12.743758128509786</v>
      </c>
      <c r="L96" s="35">
        <f t="shared" si="28"/>
        <v>3.9281897041459457</v>
      </c>
      <c r="M96" s="35">
        <f t="shared" si="28"/>
        <v>0.51897471399746653</v>
      </c>
      <c r="N96" s="35">
        <f t="shared" si="28"/>
        <v>6.3355562664966447</v>
      </c>
      <c r="O96" s="26"/>
    </row>
    <row r="97" spans="1:15" ht="12" customHeight="1" x14ac:dyDescent="0.2">
      <c r="A97" s="25" t="s">
        <v>32</v>
      </c>
      <c r="B97" s="26"/>
      <c r="C97" s="35">
        <f t="shared" si="28"/>
        <v>7.8562984726328722</v>
      </c>
      <c r="D97" s="35">
        <f t="shared" si="28"/>
        <v>5.9039384660350747</v>
      </c>
      <c r="E97" s="35">
        <f t="shared" si="28"/>
        <v>-6.3238298796324921</v>
      </c>
      <c r="F97" s="35">
        <f t="shared" si="28"/>
        <v>4.0980297717937431</v>
      </c>
      <c r="G97" s="35">
        <f t="shared" si="28"/>
        <v>-2.9369203994928372</v>
      </c>
      <c r="H97" s="35">
        <f t="shared" si="28"/>
        <v>11.964997915135168</v>
      </c>
      <c r="I97" s="35">
        <f t="shared" si="28"/>
        <v>11.8949749235707</v>
      </c>
      <c r="J97" s="35">
        <f t="shared" si="28"/>
        <v>17.36350938927249</v>
      </c>
      <c r="K97" s="35">
        <f t="shared" si="28"/>
        <v>23.341772584815335</v>
      </c>
      <c r="L97" s="35">
        <f t="shared" si="28"/>
        <v>-9.9729389842048484</v>
      </c>
      <c r="M97" s="35">
        <f t="shared" si="28"/>
        <v>7.8673492681557988</v>
      </c>
      <c r="N97" s="35">
        <f t="shared" si="28"/>
        <v>2.6964601450198744</v>
      </c>
      <c r="O97" s="26"/>
    </row>
    <row r="98" spans="1:15" ht="6.4" customHeight="1" x14ac:dyDescent="0.2">
      <c r="A98" s="25"/>
      <c r="B98" s="26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6"/>
    </row>
    <row r="99" spans="1:15" ht="12" customHeight="1" x14ac:dyDescent="0.2">
      <c r="A99" s="25" t="s">
        <v>33</v>
      </c>
      <c r="B99" s="27"/>
      <c r="C99" s="35">
        <f t="shared" ref="C99:N100" si="29">(C47/B47-1)*100</f>
        <v>1.7509435085462322</v>
      </c>
      <c r="D99" s="35">
        <f t="shared" si="29"/>
        <v>2.0354976476307574</v>
      </c>
      <c r="E99" s="35">
        <f t="shared" si="29"/>
        <v>-5.2069999659353661</v>
      </c>
      <c r="F99" s="35">
        <f t="shared" si="29"/>
        <v>6.1066530864867907</v>
      </c>
      <c r="G99" s="35">
        <f t="shared" si="29"/>
        <v>-4.9669937293677862</v>
      </c>
      <c r="H99" s="35">
        <f t="shared" si="29"/>
        <v>8.7852409066702322</v>
      </c>
      <c r="I99" s="35">
        <f t="shared" si="29"/>
        <v>8.657989317313497</v>
      </c>
      <c r="J99" s="35">
        <f t="shared" si="29"/>
        <v>14.386304209765811</v>
      </c>
      <c r="K99" s="35">
        <f t="shared" si="29"/>
        <v>9.4000897541711694</v>
      </c>
      <c r="L99" s="35">
        <f t="shared" si="29"/>
        <v>-13.375705598185995</v>
      </c>
      <c r="M99" s="35">
        <f t="shared" si="29"/>
        <v>7.3104352437600495</v>
      </c>
      <c r="N99" s="35">
        <f t="shared" si="29"/>
        <v>-3.4222759058658903</v>
      </c>
      <c r="O99" s="28"/>
    </row>
    <row r="100" spans="1:15" ht="12" customHeight="1" x14ac:dyDescent="0.2">
      <c r="A100" s="25" t="s">
        <v>34</v>
      </c>
      <c r="B100" s="27"/>
      <c r="C100" s="35">
        <f t="shared" si="29"/>
        <v>0.70073452189398644</v>
      </c>
      <c r="D100" s="35">
        <f t="shared" si="29"/>
        <v>1.0852568502292215</v>
      </c>
      <c r="E100" s="35">
        <f t="shared" si="29"/>
        <v>-3.9663379331608573</v>
      </c>
      <c r="F100" s="35">
        <f t="shared" si="29"/>
        <v>3.93097329833485</v>
      </c>
      <c r="G100" s="35">
        <f t="shared" si="29"/>
        <v>-4.4725386389591781</v>
      </c>
      <c r="H100" s="35">
        <f t="shared" si="29"/>
        <v>11.828738174502252</v>
      </c>
      <c r="I100" s="35">
        <f t="shared" si="29"/>
        <v>1.5198171356032075</v>
      </c>
      <c r="J100" s="35">
        <f t="shared" si="29"/>
        <v>24.510016515753108</v>
      </c>
      <c r="K100" s="35">
        <f t="shared" si="29"/>
        <v>2.249037987884539</v>
      </c>
      <c r="L100" s="35">
        <f t="shared" si="29"/>
        <v>-10.766294968349399</v>
      </c>
      <c r="M100" s="35">
        <f t="shared" si="29"/>
        <v>12.40997073549166</v>
      </c>
      <c r="N100" s="35">
        <f t="shared" si="29"/>
        <v>-2.5235412128038481</v>
      </c>
      <c r="O100" s="28"/>
    </row>
    <row r="101" spans="1:15" ht="6.4" customHeight="1" x14ac:dyDescent="0.2">
      <c r="A101" s="36"/>
      <c r="B101" s="29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8"/>
    </row>
    <row r="102" spans="1:15" ht="12" customHeight="1" x14ac:dyDescent="0.2">
      <c r="A102" s="30" t="s">
        <v>35</v>
      </c>
    </row>
    <row r="103" spans="1:15" ht="12" customHeight="1" x14ac:dyDescent="0.2">
      <c r="A103" s="30" t="s">
        <v>36</v>
      </c>
    </row>
    <row r="105" spans="1:15" s="38" customFormat="1" ht="12" customHeight="1" x14ac:dyDescent="0.2">
      <c r="A105" s="1" t="s">
        <v>39</v>
      </c>
    </row>
    <row r="106" spans="1:15" s="38" customFormat="1" ht="12" customHeight="1" x14ac:dyDescent="0.2">
      <c r="A106" s="3" t="s">
        <v>40</v>
      </c>
      <c r="B106" s="39">
        <v>2006</v>
      </c>
      <c r="C106" s="39">
        <v>2007</v>
      </c>
      <c r="D106" s="39">
        <v>2008</v>
      </c>
      <c r="E106" s="39">
        <v>2009</v>
      </c>
      <c r="F106" s="39">
        <v>2010</v>
      </c>
      <c r="G106" s="39">
        <v>2011</v>
      </c>
      <c r="H106" s="39">
        <v>2012</v>
      </c>
      <c r="I106" s="39">
        <v>2013</v>
      </c>
      <c r="J106" s="39">
        <v>2014</v>
      </c>
      <c r="K106" s="39">
        <v>2015</v>
      </c>
      <c r="L106" s="39">
        <v>2016</v>
      </c>
      <c r="M106" s="39" t="s">
        <v>6</v>
      </c>
      <c r="N106" s="3" t="s">
        <v>7</v>
      </c>
      <c r="O106" s="40"/>
    </row>
    <row r="107" spans="1:15" s="38" customFormat="1" ht="6.4" customHeight="1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</row>
    <row r="108" spans="1:15" ht="12" customHeight="1" x14ac:dyDescent="0.2">
      <c r="A108" s="2" t="s">
        <v>41</v>
      </c>
      <c r="B108" s="26">
        <f>[1]summary!AC3</f>
        <v>32267.563573521755</v>
      </c>
      <c r="C108" s="26">
        <f>[1]summary!AD3</f>
        <v>36729.755967273129</v>
      </c>
      <c r="D108" s="26">
        <f>[1]summary!AE3</f>
        <v>41521.783182762512</v>
      </c>
      <c r="E108" s="26">
        <f>[1]summary!AF3</f>
        <v>45182.222847938123</v>
      </c>
      <c r="F108" s="26">
        <f>[1]summary!AG3</f>
        <v>40958.177648204008</v>
      </c>
      <c r="G108" s="26">
        <f>[1]summary!AH3</f>
        <v>44170.511432488711</v>
      </c>
      <c r="H108" s="26">
        <f>[1]summary!AI3</f>
        <v>44713.567608572077</v>
      </c>
      <c r="I108" s="26">
        <f>[1]summary!AJ3</f>
        <v>44192.338821115976</v>
      </c>
      <c r="J108" s="26">
        <f>[1]summary!AK3</f>
        <v>47337.900534601125</v>
      </c>
      <c r="K108" s="26">
        <f>[1]summary!AL3</f>
        <v>49145.618364020032</v>
      </c>
      <c r="L108" s="26">
        <f>[1]summary!AM3</f>
        <v>63141.334522399433</v>
      </c>
      <c r="M108" s="26">
        <f>[1]summary!AN3</f>
        <v>74556.343878918618</v>
      </c>
      <c r="N108" s="26">
        <f>[1]summary!AO3</f>
        <v>75348.976953354577</v>
      </c>
      <c r="O108" s="26"/>
    </row>
    <row r="109" spans="1:15" ht="12" customHeight="1" x14ac:dyDescent="0.2">
      <c r="A109" s="2" t="s">
        <v>42</v>
      </c>
      <c r="B109" s="26">
        <f>[1]summary!AC4</f>
        <v>142.69266215556715</v>
      </c>
      <c r="C109" s="26">
        <f>[1]summary!AD4</f>
        <v>145.67462047866744</v>
      </c>
      <c r="D109" s="26">
        <f>[1]summary!AE4</f>
        <v>145.3651134946476</v>
      </c>
      <c r="E109" s="26">
        <f>[1]summary!AF4</f>
        <v>147.04247354875881</v>
      </c>
      <c r="F109" s="26">
        <f>[1]summary!AG4</f>
        <v>168.94502524466748</v>
      </c>
      <c r="G109" s="26">
        <f>[1]summary!AH4</f>
        <v>209.79383585211588</v>
      </c>
      <c r="H109" s="26">
        <f>[1]summary!AI4</f>
        <v>280.74209054290122</v>
      </c>
      <c r="I109" s="26">
        <f>[1]summary!AJ4</f>
        <v>518.50053598897512</v>
      </c>
      <c r="J109" s="26">
        <f>[1]summary!AK4</f>
        <v>510.40143854048256</v>
      </c>
      <c r="K109" s="26">
        <f>[1]summary!AL4</f>
        <v>1042.4010599999999</v>
      </c>
      <c r="L109" s="26">
        <f>[1]summary!AM4</f>
        <v>1245.8817399999998</v>
      </c>
      <c r="M109" s="26">
        <f>[1]summary!AN4</f>
        <v>900.51007000000004</v>
      </c>
      <c r="N109" s="26">
        <f>[1]summary!AO4</f>
        <v>1039.3000500000001</v>
      </c>
      <c r="O109" s="26"/>
    </row>
    <row r="110" spans="1:15" ht="12" customHeight="1" x14ac:dyDescent="0.2">
      <c r="A110" s="2" t="s">
        <v>43</v>
      </c>
      <c r="B110" s="26">
        <f>[1]summary!AC5</f>
        <v>6788.5897066824564</v>
      </c>
      <c r="C110" s="26">
        <f>[1]summary!AD5</f>
        <v>8684.9559783401182</v>
      </c>
      <c r="D110" s="26">
        <f>[1]summary!AE5</f>
        <v>8767.40353333446</v>
      </c>
      <c r="E110" s="26">
        <f>[1]summary!AF5</f>
        <v>8165.9066586110121</v>
      </c>
      <c r="F110" s="26">
        <f>[1]summary!AG5</f>
        <v>9555.9255052426888</v>
      </c>
      <c r="G110" s="26">
        <f>[1]summary!AH5</f>
        <v>10197.297086545244</v>
      </c>
      <c r="H110" s="26">
        <f>[1]summary!AI5</f>
        <v>9130.015267638053</v>
      </c>
      <c r="I110" s="26">
        <f>[1]summary!AJ5</f>
        <v>8657.9714647824985</v>
      </c>
      <c r="J110" s="26">
        <f>[1]summary!AK5</f>
        <v>9267.5051756809953</v>
      </c>
      <c r="K110" s="26">
        <f>[1]summary!AL5</f>
        <v>8758.0652720055259</v>
      </c>
      <c r="L110" s="26">
        <f>[1]summary!AM5</f>
        <v>10094.686085425057</v>
      </c>
      <c r="M110" s="26">
        <f>[1]summary!AN5</f>
        <v>10532.096623517125</v>
      </c>
      <c r="N110" s="26">
        <f>[1]summary!AO5</f>
        <v>10734.84696711168</v>
      </c>
      <c r="O110" s="26"/>
    </row>
    <row r="111" spans="1:15" ht="12" customHeight="1" x14ac:dyDescent="0.2">
      <c r="A111" s="2" t="s">
        <v>44</v>
      </c>
      <c r="B111" s="26">
        <f>[1]summary!AC6</f>
        <v>502.29999999999927</v>
      </c>
      <c r="C111" s="26">
        <f>[1]summary!AD6</f>
        <v>532.60000000000036</v>
      </c>
      <c r="D111" s="26">
        <f>[1]summary!AE6</f>
        <v>2146.1999999999989</v>
      </c>
      <c r="E111" s="26">
        <f>[1]summary!AF6</f>
        <v>1880.9000000000015</v>
      </c>
      <c r="F111" s="26">
        <f>[1]summary!AG6</f>
        <v>2019.056999999998</v>
      </c>
      <c r="G111" s="26">
        <f>[1]summary!AH6</f>
        <v>1699.9000000000015</v>
      </c>
      <c r="H111" s="26">
        <f>[1]summary!AI6</f>
        <v>1605.1000000000004</v>
      </c>
      <c r="I111" s="26">
        <f>[1]summary!AJ6</f>
        <v>1290.5999999999985</v>
      </c>
      <c r="J111" s="26">
        <f>[1]summary!AK6</f>
        <v>1896.7999999999993</v>
      </c>
      <c r="K111" s="26">
        <f>[1]summary!AL6</f>
        <v>2370.6940000000031</v>
      </c>
      <c r="L111" s="26">
        <f>[1]summary!AM6</f>
        <v>2195.137999999999</v>
      </c>
      <c r="M111" s="26">
        <f>[1]summary!AN6</f>
        <v>2105.8869800000048</v>
      </c>
      <c r="N111" s="26">
        <f>[1]summary!AO6</f>
        <v>2114.5720000000038</v>
      </c>
      <c r="O111" s="26"/>
    </row>
    <row r="112" spans="1:15" ht="12" customHeight="1" x14ac:dyDescent="0.2">
      <c r="A112" s="2" t="s">
        <v>45</v>
      </c>
      <c r="B112" s="26">
        <f>[1]summary!AC7</f>
        <v>7134.633107778358</v>
      </c>
      <c r="C112" s="26">
        <f>[1]summary!AD7</f>
        <v>7283.7310239333719</v>
      </c>
      <c r="D112" s="26">
        <f>[1]summary!AE7</f>
        <v>7268.2556747323797</v>
      </c>
      <c r="E112" s="26">
        <f>[1]summary!AF7</f>
        <v>7352.1236774379395</v>
      </c>
      <c r="F112" s="26">
        <f>[1]summary!AG7</f>
        <v>8447.2512622333743</v>
      </c>
      <c r="G112" s="26">
        <f>[1]summary!AH7</f>
        <v>10489.691792605794</v>
      </c>
      <c r="H112" s="26">
        <f>[1]summary!AI7</f>
        <v>14037.10452714506</v>
      </c>
      <c r="I112" s="26">
        <f>[1]summary!AJ7</f>
        <v>17283.351199632503</v>
      </c>
      <c r="J112" s="26">
        <f>[1]summary!AK7</f>
        <v>17013.381284682753</v>
      </c>
      <c r="K112" s="26">
        <f>[1]summary!AL7</f>
        <v>22501.237623267858</v>
      </c>
      <c r="L112" s="26">
        <f>[1]summary!AM7</f>
        <v>21714.770262942555</v>
      </c>
      <c r="M112" s="26">
        <f>[1]summary!AN7</f>
        <v>16972.166035987128</v>
      </c>
      <c r="N112" s="26">
        <f>[1]summary!AO7</f>
        <v>18948.434695220625</v>
      </c>
      <c r="O112" s="26"/>
    </row>
    <row r="113" spans="1:15" ht="12" customHeight="1" x14ac:dyDescent="0.2">
      <c r="A113" s="2" t="s">
        <v>46</v>
      </c>
      <c r="B113" s="26">
        <f>[1]summary!AC8</f>
        <v>6700.2586701696209</v>
      </c>
      <c r="C113" s="26">
        <f>[1]summary!AD8</f>
        <v>9839.6291933599005</v>
      </c>
      <c r="D113" s="26">
        <f>[1]summary!AE8</f>
        <v>12314.444154611821</v>
      </c>
      <c r="E113" s="26">
        <f>[1]summary!AF8</f>
        <v>12866.579977466939</v>
      </c>
      <c r="F113" s="26">
        <f>[1]summary!AG8</f>
        <v>11223.357508478268</v>
      </c>
      <c r="G113" s="26">
        <f>[1]summary!AH8</f>
        <v>11162.176743210211</v>
      </c>
      <c r="H113" s="26">
        <f>[1]summary!AI8</f>
        <v>10326.651664995388</v>
      </c>
      <c r="I113" s="26">
        <f>[1]summary!AJ8</f>
        <v>9093.984715571456</v>
      </c>
      <c r="J113" s="26">
        <f>[1]summary!AK8</f>
        <v>8094.4859390485963</v>
      </c>
      <c r="K113" s="26">
        <f>[1]summary!AL8</f>
        <v>14615.882922593875</v>
      </c>
      <c r="L113" s="26">
        <f>[1]summary!AM8</f>
        <v>19241.423501288187</v>
      </c>
      <c r="M113" s="26">
        <f>[1]summary!AN8</f>
        <v>19801.39950346767</v>
      </c>
      <c r="N113" s="26">
        <f>[1]summary!AO8</f>
        <v>14754.00497564306</v>
      </c>
      <c r="O113" s="26"/>
    </row>
    <row r="114" spans="1:15" ht="12" customHeight="1" x14ac:dyDescent="0.2">
      <c r="A114" s="2" t="s">
        <v>47</v>
      </c>
      <c r="B114" s="26">
        <f>[1]summary!AC9</f>
        <v>1118.041057400809</v>
      </c>
      <c r="C114" s="26">
        <f>[1]summary!AD9</f>
        <v>1050.0783459189554</v>
      </c>
      <c r="D114" s="26">
        <f>[1]summary!AE9</f>
        <v>968.33560108377878</v>
      </c>
      <c r="E114" s="26">
        <f>[1]summary!AF9</f>
        <v>1042.0747012088916</v>
      </c>
      <c r="F114" s="26">
        <f>[1]summary!AG9</f>
        <v>922.26458714265755</v>
      </c>
      <c r="G114" s="26">
        <f>[1]summary!AH9</f>
        <v>1071.4578409726896</v>
      </c>
      <c r="H114" s="26">
        <f>[1]summary!AI9</f>
        <v>975.67110206103177</v>
      </c>
      <c r="I114" s="26">
        <f>[1]summary!AJ9</f>
        <v>1052.8197429659167</v>
      </c>
      <c r="J114" s="26">
        <f>[1]summary!AK9</f>
        <v>1136.8935377446246</v>
      </c>
      <c r="K114" s="26">
        <f>[1]summary!AL9</f>
        <v>1218.7181391250072</v>
      </c>
      <c r="L114" s="26">
        <f>[1]summary!AM9</f>
        <v>1475.3345684118974</v>
      </c>
      <c r="M114" s="26">
        <f>[1]summary!AN9</f>
        <v>2038.1013378741475</v>
      </c>
      <c r="N114" s="26">
        <f>[1]summary!AO9</f>
        <v>2043.6456811689736</v>
      </c>
      <c r="O114" s="26"/>
    </row>
    <row r="115" spans="1:15" ht="12" customHeight="1" x14ac:dyDescent="0.2">
      <c r="A115" s="2" t="s">
        <v>48</v>
      </c>
      <c r="B115" s="26">
        <f>[1]summary!AC10</f>
        <v>6489.3748541881987</v>
      </c>
      <c r="C115" s="26">
        <f>[1]summary!AD10</f>
        <v>8097.1535296044394</v>
      </c>
      <c r="D115" s="26">
        <f>[1]summary!AE10</f>
        <v>7566.5695019045106</v>
      </c>
      <c r="E115" s="26">
        <f>[1]summary!AF10</f>
        <v>11349.986749731719</v>
      </c>
      <c r="F115" s="26">
        <f>[1]summary!AG10</f>
        <v>12606.575288937229</v>
      </c>
      <c r="G115" s="26">
        <f>[1]summary!AH10</f>
        <v>12634.565732875153</v>
      </c>
      <c r="H115" s="26">
        <f>[1]summary!AI10</f>
        <v>13400.350948008674</v>
      </c>
      <c r="I115" s="26">
        <f>[1]summary!AJ10</f>
        <v>14392.502162399684</v>
      </c>
      <c r="J115" s="26">
        <f>[1]summary!AK10</f>
        <v>14814.837511922789</v>
      </c>
      <c r="K115" s="26">
        <f>[1]summary!AL10</f>
        <v>12232.123021603013</v>
      </c>
      <c r="L115" s="26">
        <f>[1]summary!AM10</f>
        <v>12053.739198088053</v>
      </c>
      <c r="M115" s="26">
        <f>[1]summary!AN10</f>
        <v>11091.8897789777</v>
      </c>
      <c r="N115" s="26">
        <f>[1]summary!AO10</f>
        <v>10541.856611171748</v>
      </c>
      <c r="O115" s="26"/>
    </row>
    <row r="116" spans="1:15" ht="12" customHeight="1" x14ac:dyDescent="0.2">
      <c r="A116" s="2" t="s">
        <v>49</v>
      </c>
      <c r="B116" s="26">
        <f>[1]summary!AC11</f>
        <v>8613.5366666666669</v>
      </c>
      <c r="C116" s="26">
        <f>[1]summary!AD11</f>
        <v>7167.5699122222222</v>
      </c>
      <c r="D116" s="26">
        <f>[1]summary!AE11</f>
        <v>6253.5842696296304</v>
      </c>
      <c r="E116" s="26">
        <f>[1]summary!AF11</f>
        <v>4975.8782461728406</v>
      </c>
      <c r="F116" s="26">
        <f>[1]summary!AG11</f>
        <v>5798.6882793415634</v>
      </c>
      <c r="G116" s="26">
        <f>[1]summary!AH11</f>
        <v>4331.8411399999986</v>
      </c>
      <c r="H116" s="26">
        <f>[1]summary!AI11</f>
        <v>4132.1108000000004</v>
      </c>
      <c r="I116" s="26">
        <f>[1]summary!AJ11</f>
        <v>5107.3393699999997</v>
      </c>
      <c r="J116" s="26">
        <f>[1]summary!AK11</f>
        <v>4678.6039999999994</v>
      </c>
      <c r="K116" s="26">
        <f>[1]summary!AL11</f>
        <v>4432.6349787047939</v>
      </c>
      <c r="L116" s="26">
        <f>[1]summary!AM11</f>
        <v>6123.7572125198585</v>
      </c>
      <c r="M116" s="26">
        <f>[1]summary!AN11</f>
        <v>6222.5560553550458</v>
      </c>
      <c r="N116" s="26">
        <f>[1]summary!AO11</f>
        <v>6607.9650087807177</v>
      </c>
      <c r="O116" s="26"/>
    </row>
    <row r="117" spans="1:15" ht="12" customHeight="1" x14ac:dyDescent="0.2">
      <c r="A117" s="2" t="s">
        <v>50</v>
      </c>
      <c r="B117" s="26">
        <f>[1]summary!AC12</f>
        <v>10636.357620000001</v>
      </c>
      <c r="C117" s="26">
        <f>[1]summary!AD12</f>
        <v>10049.586719999999</v>
      </c>
      <c r="D117" s="26">
        <f>[1]summary!AE12</f>
        <v>11505.957780000001</v>
      </c>
      <c r="E117" s="26">
        <f>[1]summary!AF12</f>
        <v>12233.65243</v>
      </c>
      <c r="F117" s="26">
        <f>[1]summary!AG12</f>
        <v>9551.0142300000007</v>
      </c>
      <c r="G117" s="26">
        <f>[1]summary!AH12</f>
        <v>8826.415570000001</v>
      </c>
      <c r="H117" s="26">
        <f>[1]summary!AI12</f>
        <v>10796.565859999999</v>
      </c>
      <c r="I117" s="26">
        <f>[1]summary!AJ12</f>
        <v>11271.9559775</v>
      </c>
      <c r="J117" s="26">
        <f>[1]summary!AK12</f>
        <v>14364.543000000003</v>
      </c>
      <c r="K117" s="26">
        <f>[1]summary!AL12</f>
        <v>17127.705040000004</v>
      </c>
      <c r="L117" s="26">
        <f>[1]summary!AM12</f>
        <v>16912.056550000001</v>
      </c>
      <c r="M117" s="26">
        <f>[1]summary!AN12</f>
        <v>18569.815039999998</v>
      </c>
      <c r="N117" s="26">
        <f>[1]summary!AO12</f>
        <v>17944.740719999998</v>
      </c>
      <c r="O117" s="26"/>
    </row>
    <row r="118" spans="1:15" ht="12" customHeight="1" x14ac:dyDescent="0.2">
      <c r="A118" s="2" t="s">
        <v>51</v>
      </c>
      <c r="B118" s="26">
        <f>[1]summary!AC13</f>
        <v>16200</v>
      </c>
      <c r="C118" s="26">
        <f>[1]summary!AD13</f>
        <v>16366.488715927182</v>
      </c>
      <c r="D118" s="26">
        <f>[1]summary!AE13</f>
        <v>16874.08357253197</v>
      </c>
      <c r="E118" s="26">
        <f>[1]summary!AF13</f>
        <v>17380.189169356476</v>
      </c>
      <c r="F118" s="26">
        <f>[1]summary!AG13</f>
        <v>18255.404342522917</v>
      </c>
      <c r="G118" s="26">
        <f>[1]summary!AH13</f>
        <v>18731.127440582826</v>
      </c>
      <c r="H118" s="26">
        <f>[1]summary!AI13</f>
        <v>19398.799786767282</v>
      </c>
      <c r="I118" s="26">
        <f>[1]summary!AJ13</f>
        <v>20091.29980291297</v>
      </c>
      <c r="J118" s="26">
        <f>[1]summary!AK13</f>
        <v>21935.241548697486</v>
      </c>
      <c r="K118" s="26">
        <f>[1]summary!AL13</f>
        <v>23717.88995762265</v>
      </c>
      <c r="L118" s="26">
        <f>[1]summary!AM13</f>
        <v>25195.315374650352</v>
      </c>
      <c r="M118" s="26">
        <f>[1]summary!AN13</f>
        <v>26382.87943883934</v>
      </c>
      <c r="N118" s="26">
        <f>[1]summary!AO13</f>
        <v>27171.321792503753</v>
      </c>
      <c r="O118" s="26"/>
    </row>
    <row r="119" spans="1:15" ht="12" customHeight="1" x14ac:dyDescent="0.2">
      <c r="A119" s="2" t="s">
        <v>52</v>
      </c>
      <c r="B119" s="26">
        <f>[1]summary!AC14</f>
        <v>1408.0875790929215</v>
      </c>
      <c r="C119" s="26">
        <f>[1]summary!AD14</f>
        <v>1508.533434289858</v>
      </c>
      <c r="D119" s="26">
        <f>[1]summary!AE14</f>
        <v>1641.7806739796522</v>
      </c>
      <c r="E119" s="26">
        <f>[1]summary!AF14</f>
        <v>1658.6721124535488</v>
      </c>
      <c r="F119" s="26">
        <f>[1]summary!AG14</f>
        <v>1676.245573025911</v>
      </c>
      <c r="G119" s="26">
        <f>[1]summary!AH14</f>
        <v>1735.9110438113748</v>
      </c>
      <c r="H119" s="26">
        <f>[1]summary!AI14</f>
        <v>1801.5373940721934</v>
      </c>
      <c r="I119" s="26">
        <f>[1]summary!AJ14</f>
        <v>1866.3340391426923</v>
      </c>
      <c r="J119" s="26">
        <f>[1]summary!AK14</f>
        <v>1969.8575911732516</v>
      </c>
      <c r="K119" s="26">
        <f>[1]summary!AL14</f>
        <v>2198.9542649929213</v>
      </c>
      <c r="L119" s="26">
        <f>[1]summary!AM14</f>
        <v>2441.3556682884</v>
      </c>
      <c r="M119" s="26">
        <f>[1]summary!AN14</f>
        <v>2571.8956763045794</v>
      </c>
      <c r="N119" s="26">
        <f>[1]summary!AO14</f>
        <v>2720.3217025474924</v>
      </c>
      <c r="O119" s="26"/>
    </row>
    <row r="120" spans="1:15" ht="12" customHeight="1" x14ac:dyDescent="0.2">
      <c r="A120" s="2" t="s">
        <v>53</v>
      </c>
      <c r="B120" s="26">
        <f>[1]summary!AC15</f>
        <v>41842.564999999995</v>
      </c>
      <c r="C120" s="26">
        <f>[1]summary!AD15</f>
        <v>42379.512999999999</v>
      </c>
      <c r="D120" s="26">
        <f>[1]summary!AE15</f>
        <v>46315.964</v>
      </c>
      <c r="E120" s="26">
        <f>[1]summary!AF15</f>
        <v>40489.5</v>
      </c>
      <c r="F120" s="26">
        <f>[1]summary!AG15</f>
        <v>45324.893000000004</v>
      </c>
      <c r="G120" s="26">
        <f>[1]summary!AH15</f>
        <v>47214.578999999998</v>
      </c>
      <c r="H120" s="26">
        <f>[1]summary!AI15</f>
        <v>48524.127999999997</v>
      </c>
      <c r="I120" s="26">
        <f>[1]summary!AJ15</f>
        <v>50854.367820000029</v>
      </c>
      <c r="J120" s="26">
        <f>[1]summary!AK15</f>
        <v>53008.841810000034</v>
      </c>
      <c r="K120" s="26">
        <f>[1]summary!AL15</f>
        <v>59750.034883000029</v>
      </c>
      <c r="L120" s="26">
        <f>[1]summary!AM15</f>
        <v>61661.876330000072</v>
      </c>
      <c r="M120" s="26">
        <f>[1]summary!AN15</f>
        <v>64883.378420000045</v>
      </c>
      <c r="N120" s="26">
        <f>[1]summary!AO15</f>
        <v>81591.387000000017</v>
      </c>
      <c r="O120" s="26"/>
    </row>
    <row r="121" spans="1:15" ht="12" customHeight="1" x14ac:dyDescent="0.2">
      <c r="A121" s="2" t="s">
        <v>54</v>
      </c>
      <c r="B121" s="26">
        <f>[1]summary!AC16</f>
        <v>2372.8449907287263</v>
      </c>
      <c r="C121" s="26">
        <f>[1]summary!AD16</f>
        <v>2526.6064219278187</v>
      </c>
      <c r="D121" s="26">
        <f>[1]summary!AE16</f>
        <v>2530.1210138795009</v>
      </c>
      <c r="E121" s="26">
        <f>[1]summary!AF16</f>
        <v>2801.1543138821753</v>
      </c>
      <c r="F121" s="26">
        <f>[1]summary!AG16</f>
        <v>2793.0036252437394</v>
      </c>
      <c r="G121" s="26">
        <f>[1]summary!AH16</f>
        <v>2851.7467660047237</v>
      </c>
      <c r="H121" s="26">
        <f>[1]summary!AI16</f>
        <v>2832.9317514888871</v>
      </c>
      <c r="I121" s="26">
        <f>[1]summary!AJ16</f>
        <v>2826.372301399243</v>
      </c>
      <c r="J121" s="26">
        <f>[1]summary!AK16</f>
        <v>2926.3233364062571</v>
      </c>
      <c r="K121" s="26">
        <f>[1]summary!AL16</f>
        <v>2982.421237349316</v>
      </c>
      <c r="L121" s="26">
        <f>[1]summary!AM16</f>
        <v>3080.2534831145354</v>
      </c>
      <c r="M121" s="26">
        <f>[1]summary!AN16</f>
        <v>3132.5444675211174</v>
      </c>
      <c r="N121" s="26">
        <f>[1]summary!AO16</f>
        <v>3191.1177997940713</v>
      </c>
      <c r="O121" s="26"/>
    </row>
    <row r="122" spans="1:15" s="41" customFormat="1" ht="12" customHeight="1" x14ac:dyDescent="0.2">
      <c r="A122" s="41" t="s">
        <v>55</v>
      </c>
      <c r="B122" s="26">
        <f>[1]summary!AC17</f>
        <v>-5623.8789999999999</v>
      </c>
      <c r="C122" s="26">
        <f>[1]summary!AD17</f>
        <v>-5794.3719999999994</v>
      </c>
      <c r="D122" s="26">
        <f>[1]summary!AE17</f>
        <v>-6503.9610000000011</v>
      </c>
      <c r="E122" s="26">
        <f>[1]summary!AF17</f>
        <v>-7525.0849999999991</v>
      </c>
      <c r="F122" s="26">
        <f>[1]summary!AG17</f>
        <v>-6745.6</v>
      </c>
      <c r="G122" s="26">
        <f>[1]summary!AH17</f>
        <v>-5786.8690000000006</v>
      </c>
      <c r="H122" s="26">
        <f>[1]summary!AI17</f>
        <v>-5930.1693899999991</v>
      </c>
      <c r="I122" s="26">
        <f>[1]summary!AJ17</f>
        <v>-5380.5949999999993</v>
      </c>
      <c r="J122" s="26">
        <f>[1]summary!AK17</f>
        <v>-5672.9250000000011</v>
      </c>
      <c r="K122" s="26">
        <f>[1]summary!AL17</f>
        <v>-7041.4549999999999</v>
      </c>
      <c r="L122" s="26">
        <f>[1]summary!AM17</f>
        <v>-6893.7730900000006</v>
      </c>
      <c r="M122" s="26">
        <f>[1]summary!AN17</f>
        <v>-8380.5756799999999</v>
      </c>
      <c r="N122" s="26">
        <f>[1]summary!AO17</f>
        <v>-9113.2270799999988</v>
      </c>
      <c r="O122" s="26"/>
    </row>
    <row r="123" spans="1:15" s="38" customFormat="1" ht="11.25" customHeight="1" x14ac:dyDescent="0.2">
      <c r="A123" s="38" t="s">
        <v>56</v>
      </c>
      <c r="B123" s="42">
        <f>[1]summary!AC18</f>
        <v>136592.96648838508</v>
      </c>
      <c r="C123" s="42">
        <f>[1]summary!AD18</f>
        <v>146567.50486327565</v>
      </c>
      <c r="D123" s="42">
        <f>[1]summary!AE18</f>
        <v>159315.88707194483</v>
      </c>
      <c r="E123" s="42">
        <f>[1]summary!AF18</f>
        <v>160000.79835780844</v>
      </c>
      <c r="F123" s="42">
        <f>[1]summary!AG18</f>
        <v>162555.20287561702</v>
      </c>
      <c r="G123" s="42">
        <f>[1]summary!AH18</f>
        <v>169540.14642494882</v>
      </c>
      <c r="H123" s="42">
        <f>[1]summary!AI18</f>
        <v>176025.10741129157</v>
      </c>
      <c r="I123" s="42">
        <f>[1]summary!AJ18</f>
        <v>183119.14295341194</v>
      </c>
      <c r="J123" s="42">
        <f>[1]summary!AK18</f>
        <v>193282.69170849843</v>
      </c>
      <c r="K123" s="42">
        <f>[1]summary!AL18</f>
        <v>215052.92576428503</v>
      </c>
      <c r="L123" s="42">
        <f>[1]summary!AM18</f>
        <v>239683.14940712837</v>
      </c>
      <c r="M123" s="42">
        <f>[1]summary!AN18</f>
        <v>251380.88762676253</v>
      </c>
      <c r="N123" s="42">
        <f>[1]summary!AO18</f>
        <v>265639.26487729675</v>
      </c>
      <c r="O123" s="42"/>
    </row>
    <row r="124" spans="1:15" ht="12" customHeight="1" x14ac:dyDescent="0.2">
      <c r="A124" s="2" t="s">
        <v>57</v>
      </c>
      <c r="B124" s="26">
        <f>[1]summary!AC19</f>
        <v>18502</v>
      </c>
      <c r="C124" s="26">
        <f>[1]summary!AD19</f>
        <v>20517</v>
      </c>
      <c r="D124" s="26">
        <f>[1]summary!AE19</f>
        <v>18614</v>
      </c>
      <c r="E124" s="26">
        <f>[1]summary!AF19</f>
        <v>17736</v>
      </c>
      <c r="F124" s="26">
        <f>[1]summary!AG19</f>
        <v>17607</v>
      </c>
      <c r="G124" s="26">
        <f>[1]summary!AH19</f>
        <v>18570</v>
      </c>
      <c r="H124" s="26">
        <f>[1]summary!AI19</f>
        <v>18780</v>
      </c>
      <c r="I124" s="26">
        <f>[1]summary!AJ19</f>
        <v>20326</v>
      </c>
      <c r="J124" s="26">
        <f>[1]summary!AK19</f>
        <v>19902</v>
      </c>
      <c r="K124" s="26">
        <f>[1]summary!AL19</f>
        <v>23448</v>
      </c>
      <c r="L124" s="26">
        <f>[1]summary!AM19</f>
        <v>25632</v>
      </c>
      <c r="M124" s="26">
        <f>[1]summary!AN19</f>
        <v>29350</v>
      </c>
      <c r="N124" s="26">
        <f>[1]summary!AO19</f>
        <v>31950</v>
      </c>
      <c r="O124" s="26"/>
    </row>
    <row r="125" spans="1:15" s="41" customFormat="1" ht="12" customHeight="1" x14ac:dyDescent="0.2">
      <c r="A125" s="41" t="s">
        <v>58</v>
      </c>
      <c r="B125" s="26">
        <f>[1]summary!AC20</f>
        <v>-8703</v>
      </c>
      <c r="C125" s="26">
        <f>[1]summary!AD20</f>
        <v>-8529</v>
      </c>
      <c r="D125" s="26">
        <f>[1]summary!AE20</f>
        <v>-9779</v>
      </c>
      <c r="E125" s="26">
        <f>[1]summary!AF20</f>
        <v>-7948</v>
      </c>
      <c r="F125" s="26">
        <f>[1]summary!AG20</f>
        <v>-9959.7000000000007</v>
      </c>
      <c r="G125" s="26">
        <f>[1]summary!AH20</f>
        <v>-11947</v>
      </c>
      <c r="H125" s="26">
        <f>[1]summary!AI20</f>
        <v>-11068</v>
      </c>
      <c r="I125" s="26">
        <f>[1]summary!AJ20</f>
        <v>-11704</v>
      </c>
      <c r="J125" s="26">
        <f>[1]summary!AK20</f>
        <v>-13822</v>
      </c>
      <c r="K125" s="26">
        <f>[1]summary!AL20</f>
        <v>-10726</v>
      </c>
      <c r="L125" s="26">
        <f>[1]summary!AM20</f>
        <v>-25427</v>
      </c>
      <c r="M125" s="26">
        <f>[1]summary!AN20</f>
        <v>-36373</v>
      </c>
      <c r="N125" s="26">
        <f>[1]summary!AO20</f>
        <v>-34275</v>
      </c>
      <c r="O125" s="26"/>
    </row>
    <row r="126" spans="1:15" s="38" customFormat="1" ht="12" customHeight="1" x14ac:dyDescent="0.2">
      <c r="A126" s="43" t="s">
        <v>59</v>
      </c>
      <c r="B126" s="44">
        <f>[1]summary!AC21</f>
        <v>146391.96648838508</v>
      </c>
      <c r="C126" s="44">
        <f>[1]summary!AD21</f>
        <v>158555.50486327565</v>
      </c>
      <c r="D126" s="44">
        <f>[1]summary!AE21</f>
        <v>168150.88707194483</v>
      </c>
      <c r="E126" s="44">
        <f>[1]summary!AF21</f>
        <v>169788.79835780844</v>
      </c>
      <c r="F126" s="44">
        <f>[1]summary!AG21</f>
        <v>170202.50287561701</v>
      </c>
      <c r="G126" s="44">
        <f>[1]summary!AH21</f>
        <v>176163.14642494882</v>
      </c>
      <c r="H126" s="44">
        <f>[1]summary!AI21</f>
        <v>183737.10741129157</v>
      </c>
      <c r="I126" s="44">
        <f>[1]summary!AJ21</f>
        <v>191741.14295341194</v>
      </c>
      <c r="J126" s="44">
        <f>[1]summary!AK21</f>
        <v>199362.69170849843</v>
      </c>
      <c r="K126" s="44">
        <f>[1]summary!AL21</f>
        <v>227774.92576428503</v>
      </c>
      <c r="L126" s="44">
        <f>[1]summary!AM21</f>
        <v>239888.14940712834</v>
      </c>
      <c r="M126" s="44">
        <f>[1]summary!AN21</f>
        <v>244357.8876267625</v>
      </c>
      <c r="N126" s="44">
        <f>[1]summary!AO21</f>
        <v>263314.26487729675</v>
      </c>
      <c r="O126" s="26"/>
    </row>
    <row r="127" spans="1:15" s="41" customFormat="1" ht="12" customHeight="1" x14ac:dyDescent="0.2">
      <c r="A127" s="41" t="s">
        <v>60</v>
      </c>
      <c r="B127" s="45">
        <f>[1]summary!AC21/[1]summary!AB21-1</f>
        <v>-3.0469649113614716E-3</v>
      </c>
      <c r="C127" s="45">
        <f>[1]summary!AD21/[1]summary!AC21-1</f>
        <v>8.3088837910075153E-2</v>
      </c>
      <c r="D127" s="45">
        <f>[1]summary!AE21/[1]summary!AD21-1</f>
        <v>6.0517496487702438E-2</v>
      </c>
      <c r="E127" s="45">
        <f>[1]summary!AF21/[1]summary!AE21-1</f>
        <v>9.7407234322992586E-3</v>
      </c>
      <c r="F127" s="45">
        <f>[1]summary!AG21/[1]summary!AF21-1</f>
        <v>2.4365831068355881E-3</v>
      </c>
      <c r="G127" s="45">
        <f>[1]summary!AH21/[1]summary!AG21-1</f>
        <v>3.5020892458249131E-2</v>
      </c>
      <c r="H127" s="45">
        <f>[1]summary!AI21/[1]summary!AH21-1</f>
        <v>4.2994015150436216E-2</v>
      </c>
      <c r="I127" s="45">
        <f>[1]summary!AJ21/[1]summary!AI21-1</f>
        <v>4.3562433603591577E-2</v>
      </c>
      <c r="J127" s="45">
        <f>[1]summary!AK21/[1]summary!AJ21-1</f>
        <v>3.9749156793846385E-2</v>
      </c>
      <c r="K127" s="45">
        <f>[1]summary!AL21/[1]summary!AK21-1</f>
        <v>0.14251530119451861</v>
      </c>
      <c r="L127" s="45">
        <f>[1]summary!AM21/[1]summary!AL21-1</f>
        <v>5.3180672113921856E-2</v>
      </c>
      <c r="M127" s="45">
        <f>[1]summary!AN21/[1]summary!AM21-1</f>
        <v>1.8632592859134212E-2</v>
      </c>
      <c r="N127" s="45">
        <f>[1]summary!AO21/[1]summary!AN21-1</f>
        <v>7.7576285482908736E-2</v>
      </c>
      <c r="O127" s="45"/>
    </row>
    <row r="128" spans="1:15" s="41" customFormat="1" ht="12" customHeight="1" x14ac:dyDescent="0.2">
      <c r="B128" s="45"/>
      <c r="C128" s="45"/>
      <c r="D128" s="45"/>
      <c r="E128" s="45"/>
      <c r="F128" s="45"/>
      <c r="G128" s="45"/>
      <c r="H128" s="45"/>
      <c r="I128" s="45"/>
      <c r="J128" s="45"/>
      <c r="K128" s="46"/>
      <c r="L128" s="46"/>
      <c r="M128" s="46"/>
      <c r="N128" s="46"/>
      <c r="O128" s="46"/>
    </row>
    <row r="129" spans="1:15" ht="12" customHeight="1" x14ac:dyDescent="0.2">
      <c r="A129" s="2" t="s">
        <v>30</v>
      </c>
      <c r="B129" s="26">
        <f>[1]pop!AD3</f>
        <v>94548.285098448745</v>
      </c>
      <c r="C129" s="26">
        <f>[1]pop!AE3</f>
        <v>96607.461284704332</v>
      </c>
      <c r="D129" s="26">
        <f>[1]pop!AF3</f>
        <v>98711.484466985552</v>
      </c>
      <c r="E129" s="26">
        <f>[1]pop!AG3</f>
        <v>100861.3313723282</v>
      </c>
      <c r="F129" s="26">
        <f>[1]pop!AH3</f>
        <v>103058</v>
      </c>
      <c r="G129" s="26">
        <f>[1]pop!AI3</f>
        <v>104436.24007662926</v>
      </c>
      <c r="H129" s="26">
        <f>[1]pop!AJ3</f>
        <v>105832.91196552759</v>
      </c>
      <c r="I129" s="26">
        <f>[1]pop!AK3</f>
        <v>107248.26216344784</v>
      </c>
      <c r="J129" s="26">
        <f>[1]pop!AL3</f>
        <v>108682.54046365264</v>
      </c>
      <c r="K129" s="26">
        <f>[1]pop!AM3</f>
        <v>110136</v>
      </c>
      <c r="L129" s="26">
        <f>[1]pop!AN3</f>
        <v>111608.89729161869</v>
      </c>
      <c r="M129" s="26">
        <f>[1]pop!AO3</f>
        <v>113101.49228818089</v>
      </c>
      <c r="N129" s="26">
        <f>[1]pop!AP3</f>
        <v>114614.04841578034</v>
      </c>
      <c r="O129" s="26"/>
    </row>
    <row r="130" spans="1:15" s="38" customFormat="1" ht="12" customHeight="1" x14ac:dyDescent="0.2">
      <c r="A130" s="47" t="s">
        <v>61</v>
      </c>
      <c r="B130" s="48">
        <f t="shared" ref="B130:J130" si="30">B126/B129*1000</f>
        <v>1548.3302138791191</v>
      </c>
      <c r="C130" s="48">
        <f t="shared" si="30"/>
        <v>1641.2345667174616</v>
      </c>
      <c r="D130" s="48">
        <f t="shared" si="30"/>
        <v>1703.4581941494716</v>
      </c>
      <c r="E130" s="48">
        <f t="shared" si="30"/>
        <v>1683.38843090456</v>
      </c>
      <c r="F130" s="48">
        <f t="shared" si="30"/>
        <v>1651.521501248006</v>
      </c>
      <c r="G130" s="48">
        <f t="shared" si="30"/>
        <v>1686.8009255761269</v>
      </c>
      <c r="H130" s="48">
        <f t="shared" si="30"/>
        <v>1736.1055648845731</v>
      </c>
      <c r="I130" s="48">
        <f t="shared" si="30"/>
        <v>1787.8251739053428</v>
      </c>
      <c r="J130" s="48">
        <f t="shared" si="30"/>
        <v>1834.3580381724009</v>
      </c>
      <c r="K130" s="48">
        <f>K126/K129*1000</f>
        <v>2068.1241897679688</v>
      </c>
      <c r="L130" s="48">
        <f>L126/L129*1000</f>
        <v>2149.3640312593861</v>
      </c>
      <c r="M130" s="48">
        <f>M126/M129*1000</f>
        <v>2160.518687093379</v>
      </c>
      <c r="N130" s="48">
        <f>N126/N129*1000</f>
        <v>2297.3995641623546</v>
      </c>
      <c r="O130" s="42"/>
    </row>
    <row r="131" spans="1:15" ht="6.4" customHeight="1" x14ac:dyDescent="0.2">
      <c r="A131" s="4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1"/>
    </row>
    <row r="132" spans="1:15" ht="12" customHeight="1" x14ac:dyDescent="0.2">
      <c r="A132" s="30" t="s">
        <v>35</v>
      </c>
    </row>
    <row r="133" spans="1:15" ht="12" customHeight="1" x14ac:dyDescent="0.2">
      <c r="A133" s="30" t="s">
        <v>36</v>
      </c>
    </row>
    <row r="134" spans="1:15" ht="12" customHeight="1" x14ac:dyDescent="0.2">
      <c r="B134" s="26"/>
      <c r="C134" s="26"/>
      <c r="D134" s="26"/>
      <c r="E134" s="26"/>
      <c r="F134" s="26"/>
      <c r="G134" s="26"/>
      <c r="H134" s="26"/>
      <c r="I134" s="28"/>
      <c r="J134" s="26"/>
      <c r="K134" s="26"/>
      <c r="L134" s="26"/>
      <c r="M134" s="26"/>
      <c r="N134" s="26"/>
      <c r="O134" s="26"/>
    </row>
    <row r="135" spans="1:15" s="38" customFormat="1" ht="12" customHeight="1" x14ac:dyDescent="0.2">
      <c r="A135" s="1" t="s">
        <v>62</v>
      </c>
      <c r="M135" s="2"/>
      <c r="N135" s="2"/>
      <c r="O135" s="2"/>
    </row>
    <row r="136" spans="1:15" s="38" customFormat="1" ht="12" customHeight="1" x14ac:dyDescent="0.2">
      <c r="A136" s="3" t="s">
        <v>40</v>
      </c>
      <c r="B136" s="39">
        <v>2006</v>
      </c>
      <c r="C136" s="39">
        <v>2007</v>
      </c>
      <c r="D136" s="39" t="s">
        <v>63</v>
      </c>
      <c r="E136" s="39">
        <v>2009</v>
      </c>
      <c r="F136" s="39">
        <v>2010</v>
      </c>
      <c r="G136" s="39">
        <v>2011</v>
      </c>
      <c r="H136" s="39">
        <v>2012</v>
      </c>
      <c r="I136" s="39">
        <v>2013</v>
      </c>
      <c r="J136" s="39">
        <v>2014</v>
      </c>
      <c r="K136" s="39">
        <v>2015</v>
      </c>
      <c r="L136" s="39">
        <v>2016</v>
      </c>
      <c r="M136" s="39" t="s">
        <v>6</v>
      </c>
      <c r="N136" s="3" t="s">
        <v>7</v>
      </c>
      <c r="O136" s="40"/>
    </row>
    <row r="137" spans="1:15" s="38" customFormat="1" ht="6.4" customHeight="1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</row>
    <row r="138" spans="1:15" ht="12" customHeight="1" x14ac:dyDescent="0.2">
      <c r="A138" s="2" t="s">
        <v>41</v>
      </c>
      <c r="B138" s="31">
        <f>([1]summary!AC3/[1]summary!AB3-1)*100</f>
        <v>8.2941310805121127</v>
      </c>
      <c r="C138" s="31">
        <f>([1]summary!AD3/[1]summary!AC3-1)*100</f>
        <v>13.828724265419833</v>
      </c>
      <c r="D138" s="31">
        <f>([1]summary!AE3/[1]summary!AD3-1)*100</f>
        <v>13.046716726784592</v>
      </c>
      <c r="E138" s="31">
        <f>([1]summary!AF3/[1]summary!AE3-1)*100</f>
        <v>8.8157092123519742</v>
      </c>
      <c r="F138" s="31">
        <f>([1]summary!AG3/[1]summary!AF3-1)*100</f>
        <v>-9.3489096673048611</v>
      </c>
      <c r="G138" s="31">
        <f>([1]summary!AH3/[1]summary!AG3-1)*100</f>
        <v>7.8429607192876727</v>
      </c>
      <c r="H138" s="31">
        <f>([1]summary!AI3/[1]summary!AH3-1)*100</f>
        <v>1.2294541278141891</v>
      </c>
      <c r="I138" s="31">
        <f>([1]summary!AJ3/[1]summary!AI3-1)*100</f>
        <v>-1.1657061051781881</v>
      </c>
      <c r="J138" s="31">
        <f>([1]summary!AK3/[1]summary!AJ3-1)*100</f>
        <v>7.1178892029632568</v>
      </c>
      <c r="K138" s="31">
        <f>([1]summary!AL3/[1]summary!AK3-1)*100</f>
        <v>3.8187537026437735</v>
      </c>
      <c r="L138" s="31">
        <f>([1]summary!AM3/[1]summary!AL3-1)*100</f>
        <v>28.478054858753787</v>
      </c>
      <c r="M138" s="31">
        <f>([1]summary!AN3/[1]summary!AM3-1)*100</f>
        <v>18.07850505989812</v>
      </c>
      <c r="N138" s="31">
        <f>([1]summary!AO3/[1]summary!AN3-1)*100</f>
        <v>1.0631329719214877</v>
      </c>
      <c r="O138" s="31"/>
    </row>
    <row r="139" spans="1:15" ht="12" customHeight="1" x14ac:dyDescent="0.2">
      <c r="A139" s="2" t="s">
        <v>42</v>
      </c>
      <c r="B139" s="31">
        <f>([1]summary!AC4/[1]summary!AB4-1)*100</f>
        <v>41.800803003739581</v>
      </c>
      <c r="C139" s="31">
        <f>([1]summary!AD4/[1]summary!AC4-1)*100</f>
        <v>2.0897769219900608</v>
      </c>
      <c r="D139" s="31">
        <f>([1]summary!AE4/[1]summary!AD4-1)*100</f>
        <v>-0.21246458923512845</v>
      </c>
      <c r="E139" s="31">
        <f>([1]summary!AF4/[1]summary!AE4-1)*100</f>
        <v>1.153894503149111</v>
      </c>
      <c r="F139" s="31">
        <f>([1]summary!AG4/[1]summary!AF4-1)*100</f>
        <v>14.895391220854194</v>
      </c>
      <c r="G139" s="31">
        <f>([1]summary!AH4/[1]summary!AG4-1)*100</f>
        <v>24.178759065732081</v>
      </c>
      <c r="H139" s="31">
        <f>([1]summary!AI4/[1]summary!AH4-1)*100</f>
        <v>33.818083549793585</v>
      </c>
      <c r="I139" s="31">
        <f>([1]summary!AJ4/[1]summary!AI4-1)*100</f>
        <v>84.689276547843178</v>
      </c>
      <c r="J139" s="31">
        <f>([1]summary!AK4/[1]summary!AJ4-1)*100</f>
        <v>-1.5620229655200935</v>
      </c>
      <c r="K139" s="31">
        <f>([1]summary!AL4/[1]summary!AK4-1)*100</f>
        <v>104.23160698386664</v>
      </c>
      <c r="L139" s="31">
        <f>([1]summary!AM4/[1]summary!AL4-1)*100</f>
        <v>19.520383066379445</v>
      </c>
      <c r="M139" s="31">
        <f>([1]summary!AN4/[1]summary!AM4-1)*100</f>
        <v>-27.721063638030351</v>
      </c>
      <c r="N139" s="31">
        <f>([1]summary!AO4/[1]summary!AN4-1)*100</f>
        <v>15.412374011542141</v>
      </c>
      <c r="O139" s="31"/>
    </row>
    <row r="140" spans="1:15" ht="12" customHeight="1" x14ac:dyDescent="0.2">
      <c r="A140" s="2" t="s">
        <v>43</v>
      </c>
      <c r="B140" s="31">
        <f>([1]summary!AC5/[1]summary!AB5-1)*100</f>
        <v>-2.246467733017421</v>
      </c>
      <c r="C140" s="31">
        <f>([1]summary!AD5/[1]summary!AC5-1)*100</f>
        <v>27.934613131663323</v>
      </c>
      <c r="D140" s="31">
        <f>([1]summary!AE5/[1]summary!AD5-1)*100</f>
        <v>0.94931459871485657</v>
      </c>
      <c r="E140" s="31">
        <f>([1]summary!AF5/[1]summary!AE5-1)*100</f>
        <v>-6.8606044245197895</v>
      </c>
      <c r="F140" s="31">
        <f>([1]summary!AG5/[1]summary!AF5-1)*100</f>
        <v>17.022223064059784</v>
      </c>
      <c r="G140" s="31">
        <f>([1]summary!AH5/[1]summary!AG5-1)*100</f>
        <v>6.7117683258484773</v>
      </c>
      <c r="H140" s="31">
        <f>([1]summary!AI5/[1]summary!AH5-1)*100</f>
        <v>-10.466320730376765</v>
      </c>
      <c r="I140" s="31">
        <f>([1]summary!AJ5/[1]summary!AI5-1)*100</f>
        <v>-5.170241111520868</v>
      </c>
      <c r="J140" s="31">
        <f>([1]summary!AK5/[1]summary!AJ5-1)*100</f>
        <v>7.0401446040548876</v>
      </c>
      <c r="K140" s="31">
        <f>([1]summary!AL5/[1]summary!AK5-1)*100</f>
        <v>-5.4970555075847027</v>
      </c>
      <c r="L140" s="31">
        <f>([1]summary!AM5/[1]summary!AL5-1)*100</f>
        <v>15.261599130711389</v>
      </c>
      <c r="M140" s="31">
        <f>([1]summary!AN5/[1]summary!AM5-1)*100</f>
        <v>4.3330771694189751</v>
      </c>
      <c r="N140" s="31">
        <f>([1]summary!AO5/[1]summary!AN5-1)*100</f>
        <v>1.9250710551005801</v>
      </c>
      <c r="O140" s="31"/>
    </row>
    <row r="141" spans="1:15" ht="12" customHeight="1" x14ac:dyDescent="0.2">
      <c r="A141" s="2" t="s">
        <v>44</v>
      </c>
      <c r="B141" s="31">
        <f>([1]summary!AC6/[1]summary!AB6-1)*100</f>
        <v>-25.375129995543155</v>
      </c>
      <c r="C141" s="31">
        <f>([1]summary!AD6/[1]summary!AC6-1)*100</f>
        <v>6.0322516424449857</v>
      </c>
      <c r="D141" s="31">
        <f>([1]summary!AE6/[1]summary!AD6-1)*100</f>
        <v>302.96657904618803</v>
      </c>
      <c r="E141" s="31">
        <f>([1]summary!AF6/[1]summary!AE6-1)*100</f>
        <v>-12.361382909328</v>
      </c>
      <c r="F141" s="31">
        <f>([1]summary!AG6/[1]summary!AF6-1)*100</f>
        <v>7.3452602477535489</v>
      </c>
      <c r="G141" s="31">
        <f>([1]summary!AH6/[1]summary!AG6-1)*100</f>
        <v>-15.807230801309569</v>
      </c>
      <c r="H141" s="31">
        <f>([1]summary!AI6/[1]summary!AH6-1)*100</f>
        <v>-5.5767986352138976</v>
      </c>
      <c r="I141" s="31">
        <f>([1]summary!AJ6/[1]summary!AI6-1)*100</f>
        <v>-19.593794779141593</v>
      </c>
      <c r="J141" s="31">
        <f>([1]summary!AK6/[1]summary!AJ6-1)*100</f>
        <v>46.970401363706912</v>
      </c>
      <c r="K141" s="31">
        <f>([1]summary!AL6/[1]summary!AK6-1)*100</f>
        <v>24.983867566427875</v>
      </c>
      <c r="L141" s="31">
        <f>([1]summary!AM6/[1]summary!AL6-1)*100</f>
        <v>-7.4052577009096847</v>
      </c>
      <c r="M141" s="31">
        <f>([1]summary!AN6/[1]summary!AM6-1)*100</f>
        <v>-4.0658500741180825</v>
      </c>
      <c r="N141" s="31">
        <f>([1]summary!AO6/[1]summary!AN6-1)*100</f>
        <v>0.41241624467420746</v>
      </c>
      <c r="O141" s="31"/>
    </row>
    <row r="142" spans="1:15" ht="12" customHeight="1" x14ac:dyDescent="0.2">
      <c r="A142" s="2" t="s">
        <v>45</v>
      </c>
      <c r="B142" s="31">
        <f>([1]summary!AC7/[1]summary!AB7-1)*100</f>
        <v>41.800803003739603</v>
      </c>
      <c r="C142" s="31">
        <f>([1]summary!AD7/[1]summary!AC7-1)*100</f>
        <v>2.0897769219900608</v>
      </c>
      <c r="D142" s="31">
        <f>([1]summary!AE7/[1]summary!AD7-1)*100</f>
        <v>-0.21246458923513956</v>
      </c>
      <c r="E142" s="31">
        <f>([1]summary!AF7/[1]summary!AE7-1)*100</f>
        <v>1.153894503149111</v>
      </c>
      <c r="F142" s="31">
        <f>([1]summary!AG7/[1]summary!AF7-1)*100</f>
        <v>14.895391220854215</v>
      </c>
      <c r="G142" s="31">
        <f>([1]summary!AH7/[1]summary!AG7-1)*100</f>
        <v>24.178759065732081</v>
      </c>
      <c r="H142" s="31">
        <f>([1]summary!AI7/[1]summary!AH7-1)*100</f>
        <v>33.818083549793563</v>
      </c>
      <c r="I142" s="31">
        <f>([1]summary!AJ7/[1]summary!AI7-1)*100</f>
        <v>23.126184365228774</v>
      </c>
      <c r="J142" s="31">
        <f>([1]summary!AK7/[1]summary!AJ7-1)*100</f>
        <v>-1.5620229655200824</v>
      </c>
      <c r="K142" s="31">
        <f>([1]summary!AL7/[1]summary!AK7-1)*100</f>
        <v>32.256117974184548</v>
      </c>
      <c r="L142" s="31">
        <f>([1]summary!AM7/[1]summary!AL7-1)*100</f>
        <v>-3.4952182341829952</v>
      </c>
      <c r="M142" s="31">
        <f>([1]summary!AN7/[1]summary!AM7-1)*100</f>
        <v>-21.840453154823102</v>
      </c>
      <c r="N142" s="31">
        <f>([1]summary!AO7/[1]summary!AN7-1)*100</f>
        <v>11.64417467424661</v>
      </c>
      <c r="O142" s="31"/>
    </row>
    <row r="143" spans="1:15" ht="12" customHeight="1" x14ac:dyDescent="0.2">
      <c r="A143" s="2" t="s">
        <v>46</v>
      </c>
      <c r="B143" s="31">
        <f>([1]summary!AC8/[1]summary!AB8-1)*100</f>
        <v>-5.7354069865991679</v>
      </c>
      <c r="C143" s="31">
        <f>([1]summary!AD8/[1]summary!AC8-1)*100</f>
        <v>46.854467532233414</v>
      </c>
      <c r="D143" s="31">
        <f>([1]summary!AE8/[1]summary!AD8-1)*100</f>
        <v>25.151506348653928</v>
      </c>
      <c r="E143" s="31">
        <f>([1]summary!AF8/[1]summary!AE8-1)*100</f>
        <v>4.4836438894267028</v>
      </c>
      <c r="F143" s="31">
        <f>([1]summary!AG8/[1]summary!AF8-1)*100</f>
        <v>-12.77124513170107</v>
      </c>
      <c r="G143" s="31">
        <f>([1]summary!AH8/[1]summary!AG8-1)*100</f>
        <v>-0.54511998946695783</v>
      </c>
      <c r="H143" s="31">
        <f>([1]summary!AI8/[1]summary!AH8-1)*100</f>
        <v>-7.4853238524740355</v>
      </c>
      <c r="I143" s="31">
        <f>([1]summary!AJ8/[1]summary!AI8-1)*100</f>
        <v>-11.936753455162496</v>
      </c>
      <c r="J143" s="31">
        <f>([1]summary!AK8/[1]summary!AJ8-1)*100</f>
        <v>-10.990768159214493</v>
      </c>
      <c r="K143" s="31">
        <f>([1]summary!AL8/[1]summary!AK8-1)*100</f>
        <v>80.565918980542278</v>
      </c>
      <c r="L143" s="31">
        <f>([1]summary!AM8/[1]summary!AL8-1)*100</f>
        <v>31.647356531188041</v>
      </c>
      <c r="M143" s="31">
        <f>([1]summary!AN8/[1]summary!AM8-1)*100</f>
        <v>2.9102628614873227</v>
      </c>
      <c r="N143" s="31">
        <f>([1]summary!AO8/[1]summary!AN8-1)*100</f>
        <v>-25.490089864308317</v>
      </c>
      <c r="O143" s="31"/>
    </row>
    <row r="144" spans="1:15" ht="12" customHeight="1" x14ac:dyDescent="0.2">
      <c r="A144" s="2" t="s">
        <v>47</v>
      </c>
      <c r="B144" s="31">
        <f>([1]summary!AC9/[1]summary!AB9-1)*100</f>
        <v>18.927801672182156</v>
      </c>
      <c r="C144" s="31">
        <f>([1]summary!AD9/[1]summary!AC9-1)*100</f>
        <v>-6.078731280213578</v>
      </c>
      <c r="D144" s="31">
        <f>([1]summary!AE9/[1]summary!AD9-1)*100</f>
        <v>-7.7844424802076091</v>
      </c>
      <c r="E144" s="31">
        <f>([1]summary!AF9/[1]summary!AE9-1)*100</f>
        <v>7.6150355354675181</v>
      </c>
      <c r="F144" s="31">
        <f>([1]summary!AG9/[1]summary!AF9-1)*100</f>
        <v>-11.497267319439242</v>
      </c>
      <c r="G144" s="31">
        <f>([1]summary!AH9/[1]summary!AG9-1)*100</f>
        <v>16.176838611169032</v>
      </c>
      <c r="H144" s="31">
        <f>([1]summary!AI9/[1]summary!AH9-1)*100</f>
        <v>-8.9398514107378091</v>
      </c>
      <c r="I144" s="31">
        <f>([1]summary!AJ9/[1]summary!AI9-1)*100</f>
        <v>7.9072384886581304</v>
      </c>
      <c r="J144" s="31">
        <f>([1]summary!AK9/[1]summary!AJ9-1)*100</f>
        <v>7.9855830345527234</v>
      </c>
      <c r="K144" s="31">
        <f>([1]summary!AL9/[1]summary!AK9-1)*100</f>
        <v>7.1972087679121222</v>
      </c>
      <c r="L144" s="31">
        <f>([1]summary!AM9/[1]summary!AL9-1)*100</f>
        <v>21.056257476493379</v>
      </c>
      <c r="M144" s="31">
        <f>([1]summary!AN9/[1]summary!AM9-1)*100</f>
        <v>38.145027000081221</v>
      </c>
      <c r="N144" s="31">
        <f>([1]summary!AO9/[1]summary!AN9-1)*100</f>
        <v>0.27203472132593109</v>
      </c>
      <c r="O144" s="31"/>
    </row>
    <row r="145" spans="1:15" ht="12" customHeight="1" x14ac:dyDescent="0.2">
      <c r="A145" s="2" t="s">
        <v>48</v>
      </c>
      <c r="B145" s="31">
        <f>([1]summary!AC10/[1]summary!AB10-1)*100</f>
        <v>-29.27146915477724</v>
      </c>
      <c r="C145" s="31">
        <f>([1]summary!AD10/[1]summary!AC10-1)*100</f>
        <v>24.775555604999312</v>
      </c>
      <c r="D145" s="31">
        <f>([1]summary!AE10/[1]summary!AD10-1)*100</f>
        <v>-6.552722827349533</v>
      </c>
      <c r="E145" s="31">
        <f>([1]summary!AF10/[1]summary!AE10-1)*100</f>
        <v>50.001751082507326</v>
      </c>
      <c r="F145" s="31">
        <f>([1]summary!AG10/[1]summary!AF10-1)*100</f>
        <v>11.071277587484518</v>
      </c>
      <c r="G145" s="31">
        <f>([1]summary!AH10/[1]summary!AG10-1)*100</f>
        <v>0.2220305142070389</v>
      </c>
      <c r="H145" s="31">
        <f>([1]summary!AI10/[1]summary!AH10-1)*100</f>
        <v>6.0610331318388555</v>
      </c>
      <c r="I145" s="31">
        <f>([1]summary!AJ10/[1]summary!AI10-1)*100</f>
        <v>7.4039196304664268</v>
      </c>
      <c r="J145" s="31">
        <f>([1]summary!AK10/[1]summary!AJ10-1)*100</f>
        <v>2.9344122707617437</v>
      </c>
      <c r="K145" s="31">
        <f>([1]summary!AL10/[1]summary!AK10-1)*100</f>
        <v>-17.433296100893724</v>
      </c>
      <c r="L145" s="31">
        <f>([1]summary!AM10/[1]summary!AL10-1)*100</f>
        <v>-1.4583226738311694</v>
      </c>
      <c r="M145" s="31">
        <f>([1]summary!AN10/[1]summary!AM10-1)*100</f>
        <v>-7.9796767069833408</v>
      </c>
      <c r="N145" s="31">
        <f>([1]summary!AO10/[1]summary!AN10-1)*100</f>
        <v>-4.9588769701662709</v>
      </c>
      <c r="O145" s="31"/>
    </row>
    <row r="146" spans="1:15" ht="12" customHeight="1" x14ac:dyDescent="0.2">
      <c r="A146" s="2" t="s">
        <v>49</v>
      </c>
      <c r="B146" s="31">
        <f>([1]summary!AC11/[1]summary!AB11-1)*100</f>
        <v>-13.180495638968392</v>
      </c>
      <c r="C146" s="31">
        <f>([1]summary!AD11/[1]summary!AC11-1)*100</f>
        <v>-16.787143427857675</v>
      </c>
      <c r="D146" s="31">
        <f>([1]summary!AE11/[1]summary!AD11-1)*100</f>
        <v>-12.751680887465822</v>
      </c>
      <c r="E146" s="31">
        <f>([1]summary!AF11/[1]summary!AE11-1)*100</f>
        <v>-20.43157920909351</v>
      </c>
      <c r="F146" s="31">
        <f>([1]summary!AG11/[1]summary!AF11-1)*100</f>
        <v>16.535976011904662</v>
      </c>
      <c r="G146" s="31">
        <f>([1]summary!AH11/[1]summary!AG11-1)*100</f>
        <v>-25.296188873738256</v>
      </c>
      <c r="H146" s="31">
        <f>([1]summary!AI11/[1]summary!AH11-1)*100</f>
        <v>-4.6107494145087298</v>
      </c>
      <c r="I146" s="31">
        <f>([1]summary!AJ11/[1]summary!AI11-1)*100</f>
        <v>23.60122022865405</v>
      </c>
      <c r="J146" s="31">
        <f>([1]summary!AK11/[1]summary!AJ11-1)*100</f>
        <v>-8.3944954298190702</v>
      </c>
      <c r="K146" s="31">
        <f>([1]summary!AL11/[1]summary!AK11-1)*100</f>
        <v>-5.257316526365674</v>
      </c>
      <c r="L146" s="31">
        <f>([1]summary!AM11/[1]summary!AL11-1)*100</f>
        <v>38.151624077767089</v>
      </c>
      <c r="M146" s="31">
        <f>([1]summary!AN11/[1]summary!AM11-1)*100</f>
        <v>1.6133696912933759</v>
      </c>
      <c r="N146" s="31">
        <f>([1]summary!AO11/[1]summary!AN11-1)*100</f>
        <v>6.1937401607494502</v>
      </c>
      <c r="O146" s="31"/>
    </row>
    <row r="147" spans="1:15" ht="12" customHeight="1" x14ac:dyDescent="0.2">
      <c r="A147" s="2" t="s">
        <v>50</v>
      </c>
      <c r="B147" s="31">
        <f>([1]summary!AC12/[1]summary!AB12-1)*100</f>
        <v>8.2284601474296171</v>
      </c>
      <c r="C147" s="31">
        <f>([1]summary!AD12/[1]summary!AC12-1)*100</f>
        <v>-5.5166526076245397</v>
      </c>
      <c r="D147" s="31">
        <f>([1]summary!AE12/[1]summary!AD12-1)*100</f>
        <v>14.491850267848649</v>
      </c>
      <c r="E147" s="31">
        <f>([1]summary!AF12/[1]summary!AE12-1)*100</f>
        <v>6.3245030436744676</v>
      </c>
      <c r="F147" s="31">
        <f>([1]summary!AG12/[1]summary!AF12-1)*100</f>
        <v>-21.928350632403891</v>
      </c>
      <c r="G147" s="31">
        <f>([1]summary!AH12/[1]summary!AG12-1)*100</f>
        <v>-7.5866148091792702</v>
      </c>
      <c r="H147" s="31">
        <f>([1]summary!AI12/[1]summary!AH12-1)*100</f>
        <v>22.32106877786628</v>
      </c>
      <c r="I147" s="31">
        <f>([1]summary!AJ12/[1]summary!AI12-1)*100</f>
        <v>4.4031604462421159</v>
      </c>
      <c r="J147" s="31">
        <f>([1]summary!AK12/[1]summary!AJ12-1)*100</f>
        <v>27.436116931907193</v>
      </c>
      <c r="K147" s="31">
        <f>([1]summary!AL12/[1]summary!AK12-1)*100</f>
        <v>19.235989895397299</v>
      </c>
      <c r="L147" s="31">
        <f>([1]summary!AM12/[1]summary!AL12-1)*100</f>
        <v>-1.2590623758196307</v>
      </c>
      <c r="M147" s="31">
        <f>([1]summary!AN12/[1]summary!AM12-1)*100</f>
        <v>9.8022288720409634</v>
      </c>
      <c r="N147" s="31">
        <f>([1]summary!AO12/[1]summary!AN12-1)*100</f>
        <v>-3.3660772530774707</v>
      </c>
      <c r="O147" s="31"/>
    </row>
    <row r="148" spans="1:15" ht="12" customHeight="1" x14ac:dyDescent="0.2">
      <c r="A148" s="2" t="s">
        <v>51</v>
      </c>
      <c r="B148" s="31">
        <f>([1]summary!AC13/[1]summary!AB13-1)*100</f>
        <v>4.0068774194401247</v>
      </c>
      <c r="C148" s="31">
        <f>([1]summary!AD13/[1]summary!AC13-1)*100</f>
        <v>1.0277081230072982</v>
      </c>
      <c r="D148" s="31">
        <f>([1]summary!AE13/[1]summary!AD13-1)*100</f>
        <v>3.1014279569375081</v>
      </c>
      <c r="E148" s="31">
        <f>([1]summary!AF13/[1]summary!AE13-1)*100</f>
        <v>2.9993071602913979</v>
      </c>
      <c r="F148" s="31">
        <f>([1]summary!AG13/[1]summary!AF13-1)*100</f>
        <v>5.0357056798297606</v>
      </c>
      <c r="G148" s="31">
        <f>([1]summary!AH13/[1]summary!AG13-1)*100</f>
        <v>2.6059302173427668</v>
      </c>
      <c r="H148" s="31">
        <f>([1]summary!AI13/[1]summary!AH13-1)*100</f>
        <v>3.5645069860444023</v>
      </c>
      <c r="I148" s="31">
        <f>([1]summary!AJ13/[1]summary!AI13-1)*100</f>
        <v>3.569808564229171</v>
      </c>
      <c r="J148" s="31">
        <f>([1]summary!AK13/[1]summary!AJ13-1)*100</f>
        <v>9.1778121070950736</v>
      </c>
      <c r="K148" s="31">
        <f>([1]summary!AL13/[1]summary!AK13-1)*100</f>
        <v>8.1268692891645742</v>
      </c>
      <c r="L148" s="31">
        <f>([1]summary!AM13/[1]summary!AL13-1)*100</f>
        <v>6.2291604340329432</v>
      </c>
      <c r="M148" s="31">
        <f>([1]summary!AN13/[1]summary!AM13-1)*100</f>
        <v>4.7134320270657337</v>
      </c>
      <c r="N148" s="31">
        <f>([1]summary!AO13/[1]summary!AN13-1)*100</f>
        <v>2.9884621028276159</v>
      </c>
      <c r="O148" s="31"/>
    </row>
    <row r="149" spans="1:15" ht="12" customHeight="1" x14ac:dyDescent="0.2">
      <c r="A149" s="2" t="s">
        <v>52</v>
      </c>
      <c r="B149" s="31">
        <f>([1]summary!AC14/[1]summary!AB14-1)*100</f>
        <v>3.9619767350619561</v>
      </c>
      <c r="C149" s="31">
        <f>([1]summary!AD14/[1]summary!AC14-1)*100</f>
        <v>7.1334948683833277</v>
      </c>
      <c r="D149" s="31">
        <f>([1]summary!AE14/[1]summary!AD14-1)*100</f>
        <v>8.8328993352752896</v>
      </c>
      <c r="E149" s="31">
        <f>([1]summary!AF14/[1]summary!AE14-1)*100</f>
        <v>1.0288486605797287</v>
      </c>
      <c r="F149" s="31">
        <f>([1]summary!AG14/[1]summary!AF14-1)*100</f>
        <v>1.0594897231597455</v>
      </c>
      <c r="G149" s="31">
        <f>([1]summary!AH14/[1]summary!AG14-1)*100</f>
        <v>3.5594707449551954</v>
      </c>
      <c r="H149" s="31">
        <f>([1]summary!AI14/[1]summary!AH14-1)*100</f>
        <v>3.7805134367213222</v>
      </c>
      <c r="I149" s="31">
        <f>([1]summary!AJ14/[1]summary!AI14-1)*100</f>
        <v>3.5967416098998006</v>
      </c>
      <c r="J149" s="31">
        <f>([1]summary!AK14/[1]summary!AJ14-1)*100</f>
        <v>5.546892992323782</v>
      </c>
      <c r="K149" s="31">
        <f>([1]summary!AL14/[1]summary!AK14-1)*100</f>
        <v>11.630113509028806</v>
      </c>
      <c r="L149" s="31">
        <f>([1]summary!AM14/[1]summary!AL14-1)*100</f>
        <v>11.023485442807024</v>
      </c>
      <c r="M149" s="31">
        <f>([1]summary!AN14/[1]summary!AM14-1)*100</f>
        <v>5.3470295095388254</v>
      </c>
      <c r="N149" s="31">
        <f>([1]summary!AO14/[1]summary!AN14-1)*100</f>
        <v>5.7710749160781782</v>
      </c>
      <c r="O149" s="31"/>
    </row>
    <row r="150" spans="1:15" ht="12" customHeight="1" x14ac:dyDescent="0.2">
      <c r="A150" s="2" t="s">
        <v>53</v>
      </c>
      <c r="B150" s="31">
        <f>([1]summary!AC15/[1]summary!AB15-1)*100</f>
        <v>10.135199515687511</v>
      </c>
      <c r="C150" s="31">
        <f>([1]summary!AD15/[1]summary!AC15-1)*100</f>
        <v>1.2832578499907932</v>
      </c>
      <c r="D150" s="31">
        <f>([1]summary!AE15/[1]summary!AD15-1)*100</f>
        <v>9.2885706355332545</v>
      </c>
      <c r="E150" s="31">
        <f>([1]summary!AF15/[1]summary!AE15-1)*100</f>
        <v>-12.5798180515038</v>
      </c>
      <c r="F150" s="31">
        <f>([1]summary!AG15/[1]summary!AF15-1)*100</f>
        <v>11.94233813704788</v>
      </c>
      <c r="G150" s="31">
        <f>([1]summary!AH15/[1]summary!AG15-1)*100</f>
        <v>4.1692012378275134</v>
      </c>
      <c r="H150" s="31">
        <f>([1]summary!AI15/[1]summary!AH15-1)*100</f>
        <v>2.7736115152059204</v>
      </c>
      <c r="I150" s="31">
        <f>([1]summary!AJ15/[1]summary!AI15-1)*100</f>
        <v>4.8022291508258208</v>
      </c>
      <c r="J150" s="31">
        <f>([1]summary!AK15/[1]summary!AJ15-1)*100</f>
        <v>4.2365564303656456</v>
      </c>
      <c r="K150" s="31">
        <f>([1]summary!AL15/[1]summary!AK15-1)*100</f>
        <v>12.717110660826169</v>
      </c>
      <c r="L150" s="31">
        <f>([1]summary!AM15/[1]summary!AL15-1)*100</f>
        <v>3.1997327712757428</v>
      </c>
      <c r="M150" s="31">
        <f>([1]summary!AN15/[1]summary!AM15-1)*100</f>
        <v>5.224463285481673</v>
      </c>
      <c r="N150" s="31">
        <f>([1]summary!AO15/[1]summary!AN15-1)*100</f>
        <v>25.750830161534545</v>
      </c>
      <c r="O150" s="31"/>
    </row>
    <row r="151" spans="1:15" ht="12" customHeight="1" x14ac:dyDescent="0.2">
      <c r="A151" s="2" t="s">
        <v>54</v>
      </c>
      <c r="B151" s="31">
        <f>([1]summary!AC16/[1]summary!AB16-1)*100</f>
        <v>0.68511348467099609</v>
      </c>
      <c r="C151" s="31">
        <f>([1]summary!AD16/[1]summary!AC16-1)*100</f>
        <v>6.4800453379751044</v>
      </c>
      <c r="D151" s="31">
        <f>([1]summary!AE16/[1]summary!AD16-1)*100</f>
        <v>0.13910326203478984</v>
      </c>
      <c r="E151" s="31">
        <f>([1]summary!AF16/[1]summary!AE16-1)*100</f>
        <v>10.712266271686822</v>
      </c>
      <c r="F151" s="31">
        <f>([1]summary!AG16/[1]summary!AF16-1)*100</f>
        <v>-0.29097606647524588</v>
      </c>
      <c r="G151" s="31">
        <f>([1]summary!AH16/[1]summary!AG16-1)*100</f>
        <v>2.1032246514129715</v>
      </c>
      <c r="H151" s="31">
        <f>([1]summary!AI16/[1]summary!AH16-1)*100</f>
        <v>-0.6597715736939791</v>
      </c>
      <c r="I151" s="31">
        <f>([1]summary!AJ16/[1]summary!AI16-1)*100</f>
        <v>-0.23154282083204247</v>
      </c>
      <c r="J151" s="31">
        <f>([1]summary!AK16/[1]summary!AJ16-1)*100</f>
        <v>3.5363718699596536</v>
      </c>
      <c r="K151" s="31">
        <f>([1]summary!AL16/[1]summary!AK16-1)*100</f>
        <v>1.9170096566277328</v>
      </c>
      <c r="L151" s="31">
        <f>([1]summary!AM16/[1]summary!AL16-1)*100</f>
        <v>3.2802960406816961</v>
      </c>
      <c r="M151" s="31">
        <f>([1]summary!AN16/[1]summary!AM16-1)*100</f>
        <v>1.6976195203814548</v>
      </c>
      <c r="N151" s="31">
        <f>([1]summary!AO16/[1]summary!AN16-1)*100</f>
        <v>1.8698324279273537</v>
      </c>
      <c r="O151" s="31"/>
    </row>
    <row r="152" spans="1:15" s="41" customFormat="1" ht="12" customHeight="1" x14ac:dyDescent="0.2">
      <c r="A152" s="41" t="s">
        <v>55</v>
      </c>
      <c r="B152" s="52">
        <f>([1]summary!AC17/[1]summary!AB17-1)*100</f>
        <v>36.71428918708672</v>
      </c>
      <c r="C152" s="52">
        <f>([1]summary!AD17/[1]summary!AC17-1)*100</f>
        <v>3.0315908290345472</v>
      </c>
      <c r="D152" s="52">
        <f>([1]summary!AE17/[1]summary!AD17-1)*100</f>
        <v>12.246176117101237</v>
      </c>
      <c r="E152" s="52">
        <f>([1]summary!AF17/[1]summary!AE17-1)*100</f>
        <v>15.700032641647098</v>
      </c>
      <c r="F152" s="52">
        <f>([1]summary!AG17/[1]summary!AF17-1)*100</f>
        <v>-10.358487644990044</v>
      </c>
      <c r="G152" s="52">
        <f>([1]summary!AH17/[1]summary!AG17-1)*100</f>
        <v>-14.212686788425044</v>
      </c>
      <c r="H152" s="52">
        <f>([1]summary!AI17/[1]summary!AH17-1)*100</f>
        <v>2.4763026431045665</v>
      </c>
      <c r="I152" s="52">
        <f>([1]summary!AJ17/[1]summary!AI17-1)*100</f>
        <v>-9.2674315665711493</v>
      </c>
      <c r="J152" s="52">
        <f>([1]summary!AK17/[1]summary!AJ17-1)*100</f>
        <v>5.4330422564790926</v>
      </c>
      <c r="K152" s="52">
        <f>([1]summary!AL17/[1]summary!AK17-1)*100</f>
        <v>24.123886707474519</v>
      </c>
      <c r="L152" s="52">
        <f>([1]summary!AM17/[1]summary!AL17-1)*100</f>
        <v>-2.0973209372210588</v>
      </c>
      <c r="M152" s="52">
        <f>([1]summary!AN17/[1]summary!AM17-1)*100</f>
        <v>21.567327073134045</v>
      </c>
      <c r="N152" s="52">
        <f>([1]summary!AO17/[1]summary!AN17-1)*100</f>
        <v>8.7422562360298208</v>
      </c>
      <c r="O152" s="52"/>
    </row>
    <row r="153" spans="1:15" s="38" customFormat="1" ht="12" customHeight="1" x14ac:dyDescent="0.2">
      <c r="A153" s="38" t="s">
        <v>56</v>
      </c>
      <c r="B153" s="53">
        <f>([1]summary!AC18/[1]summary!AB18-1)*100</f>
        <v>2.9465525609218002</v>
      </c>
      <c r="C153" s="53">
        <f>([1]summary!AD18/[1]summary!AC18-1)*100</f>
        <v>7.3023806652143586</v>
      </c>
      <c r="D153" s="53">
        <f>([1]summary!AE18/[1]summary!AD18-1)*100</f>
        <v>8.6979594969303733</v>
      </c>
      <c r="E153" s="53">
        <f>([1]summary!AF18/[1]summary!AE18-1)*100</f>
        <v>0.42990771256499194</v>
      </c>
      <c r="F153" s="53">
        <f>([1]summary!AG18/[1]summary!AF18-1)*100</f>
        <v>1.5964948575420079</v>
      </c>
      <c r="G153" s="53">
        <f>([1]summary!AH18/[1]summary!AG18-1)*100</f>
        <v>4.296967076886804</v>
      </c>
      <c r="H153" s="53">
        <f>([1]summary!AI18/[1]summary!AH18-1)*100</f>
        <v>3.8250297189718951</v>
      </c>
      <c r="I153" s="53">
        <f>([1]summary!AJ18/[1]summary!AI18-1)*100</f>
        <v>4.0301270917817433</v>
      </c>
      <c r="J153" s="53">
        <f>([1]summary!AK18/[1]summary!AJ18-1)*100</f>
        <v>5.5502382717421472</v>
      </c>
      <c r="K153" s="53">
        <f>([1]summary!AL18/[1]summary!AK18-1)*100</f>
        <v>11.263416223848765</v>
      </c>
      <c r="L153" s="53">
        <f>([1]summary!AM18/[1]summary!AL18-1)*100</f>
        <v>11.453098605986888</v>
      </c>
      <c r="M153" s="53">
        <f>([1]summary!AN18/[1]summary!AM18-1)*100</f>
        <v>4.8805008815051343</v>
      </c>
      <c r="N153" s="53">
        <f>([1]summary!AO18/[1]summary!AN18-1)*100</f>
        <v>5.6720212046129426</v>
      </c>
      <c r="O153" s="53"/>
    </row>
    <row r="154" spans="1:15" ht="12" customHeight="1" x14ac:dyDescent="0.2">
      <c r="A154" s="2" t="s">
        <v>64</v>
      </c>
      <c r="B154" s="31">
        <f>([1]summary!AC19/[1]summary!AB19-1)*100</f>
        <v>-0.50013444474320545</v>
      </c>
      <c r="C154" s="31">
        <f>([1]summary!AD19/[1]summary!AC19-1)*100</f>
        <v>10.890714517349487</v>
      </c>
      <c r="D154" s="31">
        <f>([1]summary!AE19/[1]summary!AD19-1)*100</f>
        <v>-9.2752351708339393</v>
      </c>
      <c r="E154" s="31">
        <f>([1]summary!AF19/[1]summary!AE19-1)*100</f>
        <v>-4.7168797679166268</v>
      </c>
      <c r="F154" s="31">
        <f>([1]summary!AG19/[1]summary!AF19-1)*100</f>
        <v>-0.7273342354533141</v>
      </c>
      <c r="G154" s="31">
        <f>([1]summary!AH19/[1]summary!AG19-1)*100</f>
        <v>5.4694155733514993</v>
      </c>
      <c r="H154" s="31">
        <f>([1]summary!AI19/[1]summary!AH19-1)*100</f>
        <v>1.1308562197092087</v>
      </c>
      <c r="I154" s="31">
        <f>([1]summary!AJ19/[1]summary!AI19-1)*100</f>
        <v>8.2321618743343983</v>
      </c>
      <c r="J154" s="31">
        <f>([1]summary!AK19/[1]summary!AJ19-1)*100</f>
        <v>-2.0859982288694234</v>
      </c>
      <c r="K154" s="31">
        <f>([1]summary!AL19/[1]summary!AK19-1)*100</f>
        <v>17.817304793488088</v>
      </c>
      <c r="L154" s="31">
        <f>([1]summary!AM19/[1]summary!AL19-1)*100</f>
        <v>9.3142272262026538</v>
      </c>
      <c r="M154" s="31">
        <f>([1]summary!AN19/[1]summary!AM19-1)*100</f>
        <v>14.505305867665408</v>
      </c>
      <c r="N154" s="31">
        <f>([1]summary!AO19/[1]summary!AN19-1)*100</f>
        <v>8.8586030664395299</v>
      </c>
      <c r="O154" s="31"/>
    </row>
    <row r="155" spans="1:15" s="41" customFormat="1" ht="12" customHeight="1" x14ac:dyDescent="0.2">
      <c r="A155" s="41" t="s">
        <v>65</v>
      </c>
      <c r="B155" s="52">
        <f>([1]summary!AC20/[1]summary!AB20-1)*100</f>
        <v>96.057670646542007</v>
      </c>
      <c r="C155" s="52">
        <f>([1]summary!AD20/[1]summary!AC20-1)*100</f>
        <v>-1.999310582557734</v>
      </c>
      <c r="D155" s="52">
        <f>([1]summary!AE20/[1]summary!AD20-1)*100</f>
        <v>14.655879939031546</v>
      </c>
      <c r="E155" s="52">
        <f>([1]summary!AF20/[1]summary!AE20-1)*100</f>
        <v>-18.723795889150217</v>
      </c>
      <c r="F155" s="52">
        <f>([1]summary!AG20/[1]summary!AF20-1)*100</f>
        <v>25.310770005032722</v>
      </c>
      <c r="G155" s="52">
        <f>([1]summary!AH20/[1]summary!AG20-1)*100</f>
        <v>19.953412251373017</v>
      </c>
      <c r="H155" s="52">
        <f>([1]summary!AI20/[1]summary!AH20-1)*100</f>
        <v>-7.3574956055913576</v>
      </c>
      <c r="I155" s="52">
        <f>([1]summary!AJ20/[1]summary!AI20-1)*100</f>
        <v>5.7462956270328824</v>
      </c>
      <c r="J155" s="52">
        <f>([1]summary!AK20/[1]summary!AJ20-1)*100</f>
        <v>18.096377306903634</v>
      </c>
      <c r="K155" s="52">
        <f>([1]summary!AL20/[1]summary!AK20-1)*100</f>
        <v>-22.399073940095505</v>
      </c>
      <c r="L155" s="52">
        <f>([1]summary!AM20/[1]summary!AL20-1)*100</f>
        <v>137.05948163341412</v>
      </c>
      <c r="M155" s="52">
        <f>([1]summary!AN20/[1]summary!AM20-1)*100</f>
        <v>43.048727730365364</v>
      </c>
      <c r="N155" s="52">
        <f>([1]summary!AO20/[1]summary!AN20-1)*100</f>
        <v>-5.768014736205429</v>
      </c>
      <c r="O155" s="52"/>
    </row>
    <row r="156" spans="1:15" s="38" customFormat="1" ht="12" customHeight="1" x14ac:dyDescent="0.2">
      <c r="A156" s="43" t="s">
        <v>59</v>
      </c>
      <c r="B156" s="54">
        <f>([1]summary!AC21/[1]summary!AB21-1)*100</f>
        <v>-0.30469649113614716</v>
      </c>
      <c r="C156" s="54">
        <f>([1]summary!AD21/[1]summary!AC21-1)*100</f>
        <v>8.3088837910075153</v>
      </c>
      <c r="D156" s="54">
        <f>([1]summary!AE21/[1]summary!AD21-1)*100</f>
        <v>6.0517496487702438</v>
      </c>
      <c r="E156" s="54">
        <f>([1]summary!AF21/[1]summary!AE21-1)*100</f>
        <v>0.97407234322992586</v>
      </c>
      <c r="F156" s="54">
        <f>([1]summary!AG21/[1]summary!AF21-1)*100</f>
        <v>0.24365831068355881</v>
      </c>
      <c r="G156" s="54">
        <f>([1]summary!AH21/[1]summary!AG21-1)*100</f>
        <v>3.5020892458249131</v>
      </c>
      <c r="H156" s="54">
        <f>([1]summary!AI21/[1]summary!AH21-1)*100</f>
        <v>4.2994015150436216</v>
      </c>
      <c r="I156" s="54">
        <f>([1]summary!AJ21/[1]summary!AI21-1)*100</f>
        <v>4.3562433603591577</v>
      </c>
      <c r="J156" s="54">
        <f>([1]summary!AK21/[1]summary!AJ21-1)*100</f>
        <v>3.9749156793846385</v>
      </c>
      <c r="K156" s="54">
        <f>([1]summary!AL21/[1]summary!AK21-1)*100</f>
        <v>14.251530119451861</v>
      </c>
      <c r="L156" s="54">
        <f>([1]summary!AM21/[1]summary!AL21-1)*100</f>
        <v>5.3180672113921856</v>
      </c>
      <c r="M156" s="54">
        <f>([1]summary!AN21/[1]summary!AM21-1)*100</f>
        <v>1.8632592859134212</v>
      </c>
      <c r="N156" s="54">
        <f>([1]summary!AO21/[1]summary!AN21-1)*100</f>
        <v>7.7576285482908736</v>
      </c>
      <c r="O156" s="31"/>
    </row>
    <row r="157" spans="1:15" s="41" customFormat="1" ht="12" customHeight="1" x14ac:dyDescent="0.2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</row>
    <row r="158" spans="1:15" ht="12" customHeight="1" x14ac:dyDescent="0.2">
      <c r="A158" s="2" t="s">
        <v>30</v>
      </c>
      <c r="B158" s="27">
        <f>([1]summary!AC23/[1]summary!AB23-1)*100</f>
        <v>2.1779096089489691</v>
      </c>
      <c r="C158" s="27">
        <f>([1]summary!AD23/[1]summary!AC23-1)*100</f>
        <v>2.1779096089489691</v>
      </c>
      <c r="D158" s="27">
        <f>([1]summary!AE23/[1]summary!AD23-1)*100</f>
        <v>2.1779096089489691</v>
      </c>
      <c r="E158" s="27">
        <f>([1]summary!AF23/[1]summary!AE23-1)*100</f>
        <v>2.1779096089489691</v>
      </c>
      <c r="F158" s="27">
        <f>([1]summary!AG23/[1]summary!AF23-1)*100</f>
        <v>2.1779096089489691</v>
      </c>
      <c r="G158" s="27">
        <f>([1]summary!AH23/[1]summary!AG23-1)*100</f>
        <v>1.3373440942277659</v>
      </c>
      <c r="H158" s="27">
        <f>([1]summary!AI23/[1]summary!AH23-1)*100</f>
        <v>1.3373440942277659</v>
      </c>
      <c r="I158" s="27">
        <f>([1]summary!AJ23/[1]summary!AI23-1)*100</f>
        <v>1.3373440942277659</v>
      </c>
      <c r="J158" s="27">
        <f>([1]summary!AK23/[1]summary!AJ23-1)*100</f>
        <v>1.3373440942277881</v>
      </c>
      <c r="K158" s="27">
        <f>([1]summary!AL23/[1]summary!AK23-1)*100</f>
        <v>1.3373440942277659</v>
      </c>
      <c r="L158" s="27">
        <f>([1]summary!AM23/[1]summary!AL23-1)*100</f>
        <v>1.3373440942277659</v>
      </c>
      <c r="M158" s="27">
        <f>([1]summary!AN23/[1]summary!AM23-1)*100</f>
        <v>1.3373440942277659</v>
      </c>
      <c r="N158" s="27">
        <f>([1]summary!AO23/[1]summary!AN23-1)*100</f>
        <v>1.3373440942277659</v>
      </c>
      <c r="O158" s="27"/>
    </row>
    <row r="159" spans="1:15" s="38" customFormat="1" ht="12" customHeight="1" x14ac:dyDescent="0.2">
      <c r="A159" s="47" t="s">
        <v>61</v>
      </c>
      <c r="B159" s="55">
        <f>([1]summary!AC24/[1]summary!AB24-1)*100</f>
        <v>-2.4296896556079917</v>
      </c>
      <c r="C159" s="55">
        <f t="shared" ref="C159:J159" si="31">(C130/B130-1)*100</f>
        <v>6.000293219466668</v>
      </c>
      <c r="D159" s="55">
        <f t="shared" si="31"/>
        <v>3.7912696145840918</v>
      </c>
      <c r="E159" s="55">
        <f t="shared" si="31"/>
        <v>-1.1781776220773255</v>
      </c>
      <c r="F159" s="55">
        <f t="shared" si="31"/>
        <v>-1.8930229691213052</v>
      </c>
      <c r="G159" s="55">
        <f t="shared" si="31"/>
        <v>2.1361771131324314</v>
      </c>
      <c r="H159" s="55">
        <f t="shared" si="31"/>
        <v>2.9229672903817061</v>
      </c>
      <c r="I159" s="55">
        <f t="shared" si="31"/>
        <v>2.9790589965771108</v>
      </c>
      <c r="J159" s="55">
        <f t="shared" si="31"/>
        <v>2.6027636788115815</v>
      </c>
      <c r="K159" s="55">
        <f>(K130/J130-1)*100</f>
        <v>12.743758128509786</v>
      </c>
      <c r="L159" s="55">
        <f>(L130/K130-1)*100</f>
        <v>3.9281897041459457</v>
      </c>
      <c r="M159" s="55">
        <f>(M130/L130-1)*100</f>
        <v>0.51897471399746653</v>
      </c>
      <c r="N159" s="55">
        <f>(N130/M130-1)*100</f>
        <v>6.3355562664966447</v>
      </c>
      <c r="O159" s="56"/>
    </row>
    <row r="160" spans="1:15" ht="6.4" customHeight="1" x14ac:dyDescent="0.2">
      <c r="A160" s="49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1"/>
    </row>
    <row r="161" spans="1:15" ht="12" customHeight="1" x14ac:dyDescent="0.2">
      <c r="A161" s="30" t="s">
        <v>35</v>
      </c>
    </row>
    <row r="162" spans="1:15" ht="12" customHeight="1" x14ac:dyDescent="0.2">
      <c r="A162" s="30" t="s">
        <v>36</v>
      </c>
    </row>
    <row r="163" spans="1:15" ht="12" customHeight="1" x14ac:dyDescent="0.2">
      <c r="B163" s="26"/>
      <c r="C163" s="26"/>
      <c r="D163" s="26"/>
      <c r="E163" s="26"/>
      <c r="F163" s="26"/>
      <c r="G163" s="26"/>
      <c r="H163" s="26"/>
      <c r="I163" s="28"/>
      <c r="J163" s="26"/>
      <c r="K163" s="26"/>
      <c r="L163" s="26"/>
      <c r="M163" s="26"/>
      <c r="N163" s="26"/>
      <c r="O163" s="26"/>
    </row>
    <row r="164" spans="1:15" s="38" customFormat="1" ht="12" customHeight="1" x14ac:dyDescent="0.2">
      <c r="A164" s="1" t="s">
        <v>66</v>
      </c>
    </row>
    <row r="165" spans="1:15" s="38" customFormat="1" ht="12" customHeight="1" x14ac:dyDescent="0.2">
      <c r="A165" s="57" t="s">
        <v>40</v>
      </c>
      <c r="B165" s="39">
        <v>2006</v>
      </c>
      <c r="C165" s="39" t="s">
        <v>67</v>
      </c>
      <c r="D165" s="39">
        <v>2008</v>
      </c>
      <c r="E165" s="39">
        <v>2009</v>
      </c>
      <c r="F165" s="39">
        <v>2010</v>
      </c>
      <c r="G165" s="39">
        <v>2011</v>
      </c>
      <c r="H165" s="39">
        <v>2012</v>
      </c>
      <c r="I165" s="39">
        <v>2013</v>
      </c>
      <c r="J165" s="39">
        <v>2014</v>
      </c>
      <c r="K165" s="39">
        <v>2015</v>
      </c>
      <c r="L165" s="39">
        <v>2016</v>
      </c>
      <c r="M165" s="39" t="s">
        <v>6</v>
      </c>
      <c r="N165" s="3" t="s">
        <v>7</v>
      </c>
      <c r="O165" s="40"/>
    </row>
    <row r="166" spans="1:15" s="38" customFormat="1" ht="6.4" customHeight="1" x14ac:dyDescent="0.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</row>
    <row r="167" spans="1:15" ht="12" customHeight="1" x14ac:dyDescent="0.2">
      <c r="A167" s="2" t="s">
        <v>41</v>
      </c>
      <c r="B167" s="26">
        <f>[1]summary!AC50</f>
        <v>32267.563573521755</v>
      </c>
      <c r="C167" s="26">
        <f>[1]summary!AD50</f>
        <v>32301.106778453955</v>
      </c>
      <c r="D167" s="26">
        <f>[1]summary!AE50</f>
        <v>33413.726970650372</v>
      </c>
      <c r="E167" s="26">
        <f>[1]summary!AF50</f>
        <v>33304.6684176501</v>
      </c>
      <c r="F167" s="26">
        <f>[1]summary!AG50</f>
        <v>32009.496285538851</v>
      </c>
      <c r="G167" s="26">
        <f>[1]summary!AH50</f>
        <v>34674.83565290938</v>
      </c>
      <c r="H167" s="26">
        <f>[1]summary!AI50</f>
        <v>35414.283921115937</v>
      </c>
      <c r="I167" s="26">
        <f>[1]summary!AJ50</f>
        <v>35177.050988678893</v>
      </c>
      <c r="J167" s="26">
        <f>[1]summary!AK50</f>
        <v>37255.933700443122</v>
      </c>
      <c r="K167" s="26">
        <f>[1]summary!AL50</f>
        <v>37750.63825356587</v>
      </c>
      <c r="L167" s="26">
        <f>[1]summary!AM50</f>
        <v>41774.936221588636</v>
      </c>
      <c r="M167" s="26">
        <f>[1]summary!AN50</f>
        <v>45538.070928297522</v>
      </c>
      <c r="N167" s="26">
        <f>[1]summary!AO50</f>
        <v>45694.440797826785</v>
      </c>
      <c r="O167" s="27"/>
    </row>
    <row r="168" spans="1:15" ht="12" customHeight="1" x14ac:dyDescent="0.2">
      <c r="A168" s="2" t="s">
        <v>42</v>
      </c>
      <c r="B168" s="26">
        <f>[1]summary!AC51</f>
        <v>142.69266215556715</v>
      </c>
      <c r="C168" s="26">
        <f>[1]summary!AD51</f>
        <v>140.0979274155917</v>
      </c>
      <c r="D168" s="26">
        <f>[1]summary!AE51</f>
        <v>122.99281004905397</v>
      </c>
      <c r="E168" s="26">
        <f>[1]summary!AF51</f>
        <v>114.37100399530981</v>
      </c>
      <c r="F168" s="26">
        <f>[1]summary!AG51</f>
        <v>135.44786528710233</v>
      </c>
      <c r="G168" s="26">
        <f>[1]summary!AH51</f>
        <v>165.71603021991973</v>
      </c>
      <c r="H168" s="26">
        <f>[1]summary!AI51</f>
        <v>228.73286802093818</v>
      </c>
      <c r="I168" s="26">
        <f>[1]summary!AJ51</f>
        <v>429.08814629048339</v>
      </c>
      <c r="J168" s="26">
        <f>[1]summary!AK51</f>
        <v>413.41456462552424</v>
      </c>
      <c r="K168" s="26">
        <f>[1]summary!AL51</f>
        <v>839.52101645482264</v>
      </c>
      <c r="L168" s="26">
        <f>[1]summary!AM51</f>
        <v>984.52237986451041</v>
      </c>
      <c r="M168" s="26">
        <f>[1]summary!AN51</f>
        <v>709.08137201730165</v>
      </c>
      <c r="N168" s="26">
        <f>[1]summary!AO51</f>
        <v>814.08991918837762</v>
      </c>
      <c r="O168" s="27"/>
    </row>
    <row r="169" spans="1:15" ht="12" customHeight="1" x14ac:dyDescent="0.2">
      <c r="A169" s="2" t="s">
        <v>43</v>
      </c>
      <c r="B169" s="26">
        <f>[1]summary!AC52</f>
        <v>6788.5897066824564</v>
      </c>
      <c r="C169" s="26">
        <f>[1]summary!AD52</f>
        <v>6947.2582154218999</v>
      </c>
      <c r="D169" s="26">
        <f>[1]summary!AE52</f>
        <v>6480.676325955782</v>
      </c>
      <c r="E169" s="26">
        <f>[1]summary!AF52</f>
        <v>6845.8267314520162</v>
      </c>
      <c r="F169" s="26">
        <f>[1]summary!AG52</f>
        <v>7036.0245831428683</v>
      </c>
      <c r="G169" s="26">
        <f>[1]summary!AH52</f>
        <v>6382.065461170333</v>
      </c>
      <c r="H169" s="26">
        <f>[1]summary!AI52</f>
        <v>6451.9452121900658</v>
      </c>
      <c r="I169" s="26">
        <f>[1]summary!AJ52</f>
        <v>6340.1207231807484</v>
      </c>
      <c r="J169" s="26">
        <f>[1]summary!AK52</f>
        <v>6301.2486036891605</v>
      </c>
      <c r="K169" s="26">
        <f>[1]summary!AL52</f>
        <v>6526.1726967552322</v>
      </c>
      <c r="L169" s="26">
        <f>[1]summary!AM52</f>
        <v>6674.7304340792007</v>
      </c>
      <c r="M169" s="26">
        <f>[1]summary!AN52</f>
        <v>6908.6500855037166</v>
      </c>
      <c r="N169" s="26">
        <f>[1]summary!AO52</f>
        <v>7043.2520570293582</v>
      </c>
      <c r="O169" s="27"/>
    </row>
    <row r="170" spans="1:15" ht="12" customHeight="1" x14ac:dyDescent="0.2">
      <c r="A170" s="2" t="s">
        <v>44</v>
      </c>
      <c r="B170" s="26">
        <f>[1]summary!AC53</f>
        <v>502.29999999999927</v>
      </c>
      <c r="C170" s="26">
        <f>[1]summary!AD53</f>
        <v>502.8132346656547</v>
      </c>
      <c r="D170" s="26">
        <f>[1]summary!AE53</f>
        <v>476.69847459963353</v>
      </c>
      <c r="E170" s="26">
        <f>[1]summary!AF53</f>
        <v>473.69112784493848</v>
      </c>
      <c r="F170" s="26">
        <f>[1]summary!AG53</f>
        <v>461.59532617656174</v>
      </c>
      <c r="G170" s="26">
        <f>[1]summary!AH53</f>
        <v>466.74250633447764</v>
      </c>
      <c r="H170" s="26">
        <f>[1]summary!AI53</f>
        <v>481.75927538029111</v>
      </c>
      <c r="I170" s="26">
        <f>[1]summary!AJ53</f>
        <v>496.8881247490736</v>
      </c>
      <c r="J170" s="26">
        <f>[1]summary!AK53</f>
        <v>510.32864381496114</v>
      </c>
      <c r="K170" s="26">
        <f>[1]summary!AL53</f>
        <v>474.82201427041906</v>
      </c>
      <c r="L170" s="26">
        <f>[1]summary!AM53</f>
        <v>514.68138018021955</v>
      </c>
      <c r="M170" s="26">
        <f>[1]summary!AN53</f>
        <v>514.68138018021955</v>
      </c>
      <c r="N170" s="26">
        <f>[1]summary!AO53</f>
        <v>516.80400980039622</v>
      </c>
      <c r="O170" s="27"/>
    </row>
    <row r="171" spans="1:15" ht="12" customHeight="1" x14ac:dyDescent="0.2">
      <c r="A171" s="2" t="s">
        <v>45</v>
      </c>
      <c r="B171" s="26">
        <f>[1]summary!AC54</f>
        <v>7134.633107778358</v>
      </c>
      <c r="C171" s="26">
        <f>[1]summary!AD54</f>
        <v>7004.8963707795847</v>
      </c>
      <c r="D171" s="26">
        <f>[1]summary!AE54</f>
        <v>6149.6405024526985</v>
      </c>
      <c r="E171" s="26">
        <f>[1]summary!AF54</f>
        <v>5718.5501997654901</v>
      </c>
      <c r="F171" s="26">
        <f>[1]summary!AG54</f>
        <v>6772.3932643551161</v>
      </c>
      <c r="G171" s="26">
        <f>[1]summary!AH54</f>
        <v>8285.801510995987</v>
      </c>
      <c r="H171" s="26">
        <f>[1]summary!AI54</f>
        <v>11436.643401046909</v>
      </c>
      <c r="I171" s="26">
        <f>[1]summary!AJ54</f>
        <v>14302.938209682779</v>
      </c>
      <c r="J171" s="26">
        <f>[1]summary!AK54</f>
        <v>13780.485487517475</v>
      </c>
      <c r="K171" s="26">
        <f>[1]summary!AL54</f>
        <v>18121.875164802048</v>
      </c>
      <c r="L171" s="26">
        <f>[1]summary!AM54</f>
        <v>17159.475583519918</v>
      </c>
      <c r="M171" s="26">
        <f>[1]summary!AN54</f>
        <v>13364.255636700653</v>
      </c>
      <c r="N171" s="26">
        <f>[1]summary!AO54</f>
        <v>14842.421752773329</v>
      </c>
      <c r="O171" s="27"/>
    </row>
    <row r="172" spans="1:15" ht="12" customHeight="1" x14ac:dyDescent="0.2">
      <c r="A172" s="2" t="s">
        <v>46</v>
      </c>
      <c r="B172" s="26">
        <f>[1]summary!AC55</f>
        <v>6700.2586701696209</v>
      </c>
      <c r="C172" s="26">
        <f>[1]summary!AD55</f>
        <v>9572.9208505883034</v>
      </c>
      <c r="D172" s="26">
        <f>[1]summary!AE55</f>
        <v>11192.184982233033</v>
      </c>
      <c r="E172" s="26">
        <f>[1]summary!AF55</f>
        <v>11152.036943869296</v>
      </c>
      <c r="F172" s="26">
        <f>[1]summary!AG55</f>
        <v>9808.3087106618914</v>
      </c>
      <c r="G172" s="26">
        <f>[1]summary!AH55</f>
        <v>9473.5206810661275</v>
      </c>
      <c r="H172" s="26">
        <f>[1]summary!AI55</f>
        <v>8956.601684338304</v>
      </c>
      <c r="I172" s="26">
        <f>[1]summary!AJ55</f>
        <v>7957.0150476256567</v>
      </c>
      <c r="J172" s="26">
        <f>[1]summary!AK55</f>
        <v>6765.6866113874439</v>
      </c>
      <c r="K172" s="26">
        <f>[1]summary!AL55</f>
        <v>12607.851743371481</v>
      </c>
      <c r="L172" s="26">
        <f>[1]summary!AM55</f>
        <v>16391.433561157337</v>
      </c>
      <c r="M172" s="26">
        <f>[1]summary!AN55</f>
        <v>16801.128956094908</v>
      </c>
      <c r="N172" s="26">
        <f>[1]summary!AO55</f>
        <v>12309.407600216986</v>
      </c>
      <c r="O172" s="27"/>
    </row>
    <row r="173" spans="1:15" ht="12" customHeight="1" x14ac:dyDescent="0.2">
      <c r="A173" s="2" t="s">
        <v>47</v>
      </c>
      <c r="B173" s="26">
        <f>[1]summary!AC56</f>
        <v>1118.041057400809</v>
      </c>
      <c r="C173" s="26">
        <f>[1]summary!AD56</f>
        <v>1017.2596101771481</v>
      </c>
      <c r="D173" s="26">
        <f>[1]summary!AE56</f>
        <v>846.69821680911321</v>
      </c>
      <c r="E173" s="26">
        <f>[1]summary!AF56</f>
        <v>814.80748051684964</v>
      </c>
      <c r="F173" s="26">
        <f>[1]summary!AG56</f>
        <v>734.87520558694746</v>
      </c>
      <c r="G173" s="26">
        <f>[1]summary!AH56</f>
        <v>841.95235883552334</v>
      </c>
      <c r="H173" s="26">
        <f>[1]summary!AI56</f>
        <v>801.79235705485826</v>
      </c>
      <c r="I173" s="26">
        <f>[1]summary!AJ56</f>
        <v>888.53528525318632</v>
      </c>
      <c r="J173" s="26">
        <f>[1]summary!AK56</f>
        <v>943.4453734055603</v>
      </c>
      <c r="K173" s="26">
        <f>[1]summary!AL56</f>
        <v>1057.8565198519143</v>
      </c>
      <c r="L173" s="26">
        <f>[1]summary!AM56</f>
        <v>1338.607335255216</v>
      </c>
      <c r="M173" s="26">
        <f>[1]summary!AN56</f>
        <v>1665.3358679384978</v>
      </c>
      <c r="N173" s="26">
        <f>[1]summary!AO56</f>
        <v>1725.4316059521129</v>
      </c>
      <c r="O173" s="27"/>
    </row>
    <row r="174" spans="1:15" ht="12" customHeight="1" x14ac:dyDescent="0.2">
      <c r="A174" s="2" t="s">
        <v>48</v>
      </c>
      <c r="B174" s="26">
        <f>[1]summary!AC57</f>
        <v>6489.3748541881987</v>
      </c>
      <c r="C174" s="26">
        <f>[1]summary!AD57</f>
        <v>6072.0377834919173</v>
      </c>
      <c r="D174" s="26">
        <f>[1]summary!AE57</f>
        <v>5511.272244199944</v>
      </c>
      <c r="E174" s="26">
        <f>[1]summary!AF57</f>
        <v>8628.764199862293</v>
      </c>
      <c r="F174" s="26">
        <f>[1]summary!AG57</f>
        <v>8837.9608480546776</v>
      </c>
      <c r="G174" s="26">
        <f>[1]summary!AH57</f>
        <v>9101.4901435749343</v>
      </c>
      <c r="H174" s="26">
        <f>[1]summary!AI57</f>
        <v>9069.4068668510336</v>
      </c>
      <c r="I174" s="26">
        <f>[1]summary!AJ57</f>
        <v>9574.557627292128</v>
      </c>
      <c r="J174" s="26">
        <f>[1]summary!AK57</f>
        <v>9779.9324089816237</v>
      </c>
      <c r="K174" s="26">
        <f>[1]summary!AL57</f>
        <v>7753.2463410602613</v>
      </c>
      <c r="L174" s="26">
        <f>[1]summary!AM57</f>
        <v>6914.5081617459391</v>
      </c>
      <c r="M174" s="26">
        <f>[1]summary!AN57</f>
        <v>6414.3776843144924</v>
      </c>
      <c r="N174" s="26">
        <f>[1]summary!AO57</f>
        <v>6766.141867507833</v>
      </c>
      <c r="O174" s="27"/>
    </row>
    <row r="175" spans="1:15" ht="12" customHeight="1" x14ac:dyDescent="0.2">
      <c r="A175" s="2" t="s">
        <v>49</v>
      </c>
      <c r="B175" s="26">
        <f>[1]summary!AC58</f>
        <v>8613.536666666665</v>
      </c>
      <c r="C175" s="26">
        <f>[1]summary!AD58</f>
        <v>7593.621085870438</v>
      </c>
      <c r="D175" s="26">
        <f>[1]summary!AE58</f>
        <v>7120.7807243164561</v>
      </c>
      <c r="E175" s="26">
        <f>[1]summary!AF58</f>
        <v>5792.1239518069979</v>
      </c>
      <c r="F175" s="26">
        <f>[1]summary!AG58</f>
        <v>7201.8486591676246</v>
      </c>
      <c r="G175" s="26">
        <f>[1]summary!AH58</f>
        <v>5643.1012725786577</v>
      </c>
      <c r="H175" s="26">
        <f>[1]summary!AI58</f>
        <v>5820.1911128661859</v>
      </c>
      <c r="I175" s="26">
        <f>[1]summary!AJ58</f>
        <v>6452.1690127058209</v>
      </c>
      <c r="J175" s="26">
        <f>[1]summary!AK58</f>
        <v>5782.9485376669691</v>
      </c>
      <c r="K175" s="26">
        <f>[1]summary!AL58</f>
        <v>5468.4013821716289</v>
      </c>
      <c r="L175" s="26">
        <f>[1]summary!AM58</f>
        <v>7520.3676882717673</v>
      </c>
      <c r="M175" s="26">
        <f>[1]summary!AN58</f>
        <v>7667.9962966319072</v>
      </c>
      <c r="N175" s="26">
        <f>[1]summary!AO58</f>
        <v>8226.3455755208888</v>
      </c>
      <c r="O175" s="27"/>
    </row>
    <row r="176" spans="1:15" ht="12" customHeight="1" x14ac:dyDescent="0.2">
      <c r="A176" s="2" t="s">
        <v>50</v>
      </c>
      <c r="B176" s="26">
        <f>[1]summary!AC59</f>
        <v>10636.357620000001</v>
      </c>
      <c r="C176" s="26">
        <f>[1]summary!AD59</f>
        <v>9626.1992877227876</v>
      </c>
      <c r="D176" s="26">
        <f>[1]summary!AE59</f>
        <v>9571.2119998557391</v>
      </c>
      <c r="E176" s="26">
        <f>[1]summary!AF59</f>
        <v>9195.2473972377102</v>
      </c>
      <c r="F176" s="26">
        <f>[1]summary!AG59</f>
        <v>6920.5720904520576</v>
      </c>
      <c r="G176" s="26">
        <f>[1]summary!AH59</f>
        <v>5997.3150708707781</v>
      </c>
      <c r="H176" s="26">
        <f>[1]summary!AI59</f>
        <v>7589.1341516567936</v>
      </c>
      <c r="I176" s="26">
        <f>[1]summary!AJ59</f>
        <v>8040.1135781405719</v>
      </c>
      <c r="J176" s="26">
        <f>[1]summary!AK59</f>
        <v>9951.7445534034541</v>
      </c>
      <c r="K176" s="26">
        <f>[1]summary!AL59</f>
        <v>11858.540948852849</v>
      </c>
      <c r="L176" s="26">
        <f>[1]summary!AM59</f>
        <v>11430.317978640458</v>
      </c>
      <c r="M176" s="26">
        <f>[1]summary!AN59</f>
        <v>12429.885883017521</v>
      </c>
      <c r="N176" s="26">
        <f>[1]summary!AO59</f>
        <v>11938.554857606281</v>
      </c>
      <c r="O176" s="27"/>
    </row>
    <row r="177" spans="1:15" ht="12" customHeight="1" x14ac:dyDescent="0.2">
      <c r="A177" s="2" t="s">
        <v>51</v>
      </c>
      <c r="B177" s="26">
        <f>[1]summary!AC60</f>
        <v>16200</v>
      </c>
      <c r="C177" s="26">
        <f>[1]summary!AD60</f>
        <v>16366.488715927186</v>
      </c>
      <c r="D177" s="26">
        <f>[1]summary!AE60</f>
        <v>16874.08357253197</v>
      </c>
      <c r="E177" s="26">
        <f>[1]summary!AF60</f>
        <v>17380.189169356476</v>
      </c>
      <c r="F177" s="26">
        <f>[1]summary!AG60</f>
        <v>18255.404342522917</v>
      </c>
      <c r="G177" s="26">
        <f>[1]summary!AH60</f>
        <v>18731.127440582823</v>
      </c>
      <c r="H177" s="26">
        <f>[1]summary!AI60</f>
        <v>19204.12775470276</v>
      </c>
      <c r="I177" s="26">
        <f>[1]summary!AJ60</f>
        <v>19986.687067880266</v>
      </c>
      <c r="J177" s="26">
        <f>[1]summary!AK60</f>
        <v>20152.620981765307</v>
      </c>
      <c r="K177" s="26">
        <f>[1]summary!AL60</f>
        <v>20227.678387964523</v>
      </c>
      <c r="L177" s="26">
        <f>[1]summary!AM60</f>
        <v>20840.819910157858</v>
      </c>
      <c r="M177" s="26">
        <f>[1]summary!AN60</f>
        <v>21659.842082249572</v>
      </c>
      <c r="N177" s="26">
        <f>[1]summary!AO60</f>
        <v>22180.538272349375</v>
      </c>
      <c r="O177" s="27"/>
    </row>
    <row r="178" spans="1:15" ht="12" customHeight="1" x14ac:dyDescent="0.2">
      <c r="A178" s="2" t="s">
        <v>52</v>
      </c>
      <c r="B178" s="26">
        <f>[1]summary!AC61</f>
        <v>1408.0875790929215</v>
      </c>
      <c r="C178" s="26">
        <f>[1]summary!AD61</f>
        <v>1419.2441505164979</v>
      </c>
      <c r="D178" s="26">
        <f>[1]summary!AE61</f>
        <v>1432.4276435883314</v>
      </c>
      <c r="E178" s="26">
        <f>[1]summary!AF61</f>
        <v>1449.0182628788782</v>
      </c>
      <c r="F178" s="26">
        <f>[1]summary!AG61</f>
        <v>1447.4247358609252</v>
      </c>
      <c r="G178" s="26">
        <f>[1]summary!AH61</f>
        <v>1471.9019680781091</v>
      </c>
      <c r="H178" s="26">
        <f>[1]summary!AI61</f>
        <v>1534.6580732057037</v>
      </c>
      <c r="I178" s="26">
        <f>[1]summary!AJ61</f>
        <v>1587.866191339913</v>
      </c>
      <c r="J178" s="26">
        <f>[1]summary!AK61</f>
        <v>1599.8270043216296</v>
      </c>
      <c r="K178" s="26">
        <f>[1]summary!AL61</f>
        <v>1727.3316102591416</v>
      </c>
      <c r="L178" s="26">
        <f>[1]summary!AM61</f>
        <v>1833.6682749793347</v>
      </c>
      <c r="M178" s="26">
        <f>[1]summary!AN61</f>
        <v>1873.4399296217734</v>
      </c>
      <c r="N178" s="26">
        <f>[1]summary!AO61</f>
        <v>1900.3994161612459</v>
      </c>
      <c r="O178" s="27"/>
    </row>
    <row r="179" spans="1:15" ht="12" customHeight="1" x14ac:dyDescent="0.2">
      <c r="A179" s="2" t="s">
        <v>53</v>
      </c>
      <c r="B179" s="26">
        <f>[1]summary!AC62</f>
        <v>41842.564999999995</v>
      </c>
      <c r="C179" s="26">
        <f>[1]summary!AD62</f>
        <v>42347.561474137932</v>
      </c>
      <c r="D179" s="26">
        <f>[1]summary!AE62</f>
        <v>43384.295313819232</v>
      </c>
      <c r="E179" s="26">
        <f>[1]summary!AF62</f>
        <v>43358.227407388935</v>
      </c>
      <c r="F179" s="26">
        <f>[1]summary!AG62</f>
        <v>44362.363163084083</v>
      </c>
      <c r="G179" s="26">
        <f>[1]summary!AH62</f>
        <v>45205.920615168579</v>
      </c>
      <c r="H179" s="26">
        <f>[1]summary!AI62</f>
        <v>45735.848644092031</v>
      </c>
      <c r="I179" s="26">
        <f>[1]summary!AJ62</f>
        <v>46835.686125190921</v>
      </c>
      <c r="J179" s="26">
        <f>[1]summary!AK62</f>
        <v>46008.305699954675</v>
      </c>
      <c r="K179" s="26">
        <f>[1]summary!AL62</f>
        <v>47678.702838761732</v>
      </c>
      <c r="L179" s="26">
        <f>[1]summary!AM62</f>
        <v>49422.906793583024</v>
      </c>
      <c r="M179" s="26">
        <f>[1]summary!AN62</f>
        <v>51239.076879397151</v>
      </c>
      <c r="N179" s="26">
        <f>[1]summary!AO62</f>
        <v>55518.384398995142</v>
      </c>
      <c r="O179" s="27"/>
    </row>
    <row r="180" spans="1:15" ht="12" customHeight="1" x14ac:dyDescent="0.2">
      <c r="A180" s="2" t="s">
        <v>54</v>
      </c>
      <c r="B180" s="26">
        <f>[1]summary!AC63</f>
        <v>2372.8449907287263</v>
      </c>
      <c r="C180" s="26">
        <f>[1]summary!AD63</f>
        <v>2432.1537169973803</v>
      </c>
      <c r="D180" s="26">
        <f>[1]summary!AE63</f>
        <v>2098.5022213601069</v>
      </c>
      <c r="E180" s="26">
        <f>[1]summary!AF63</f>
        <v>2123.3222571414062</v>
      </c>
      <c r="F180" s="26">
        <f>[1]summary!AG63</f>
        <v>2206.1832420618425</v>
      </c>
      <c r="G180" s="26">
        <f>[1]summary!AH63</f>
        <v>2220.6080635033954</v>
      </c>
      <c r="H180" s="26">
        <f>[1]summary!AI63</f>
        <v>2275.3400712542698</v>
      </c>
      <c r="I180" s="26">
        <f>[1]summary!AJ63</f>
        <v>2305.7691973207866</v>
      </c>
      <c r="J180" s="26">
        <f>[1]summary!AK63</f>
        <v>2336.6052655076796</v>
      </c>
      <c r="K180" s="26">
        <f>[1]summary!AL63</f>
        <v>2367.853718031362</v>
      </c>
      <c r="L180" s="26">
        <f>[1]summary!AM63</f>
        <v>2399.5200698894073</v>
      </c>
      <c r="M180" s="26">
        <f>[1]summary!AN63</f>
        <v>2431.6099098338827</v>
      </c>
      <c r="N180" s="26">
        <f>[1]summary!AO63</f>
        <v>2464.1289013577029</v>
      </c>
      <c r="O180" s="27"/>
    </row>
    <row r="181" spans="1:15" s="41" customFormat="1" ht="12" customHeight="1" x14ac:dyDescent="0.2">
      <c r="A181" s="41" t="s">
        <v>12</v>
      </c>
      <c r="B181" s="58">
        <f>[1]summary!AC64</f>
        <v>-5623.8789999999999</v>
      </c>
      <c r="C181" s="58">
        <f>[1]summary!AD64</f>
        <v>-5570.5096803680899</v>
      </c>
      <c r="D181" s="58">
        <f>[1]summary!AE64</f>
        <v>-5480.9814658376345</v>
      </c>
      <c r="E181" s="58">
        <f>[1]summary!AF64</f>
        <v>-5918.5555029929073</v>
      </c>
      <c r="F181" s="58">
        <f>[1]summary!AG64</f>
        <v>-5354.7772354943872</v>
      </c>
      <c r="G181" s="58">
        <f>[1]summary!AH64</f>
        <v>-4291.0074039189212</v>
      </c>
      <c r="H181" s="58">
        <f>[1]summary!AI64</f>
        <v>-4651.4131846573546</v>
      </c>
      <c r="I181" s="58">
        <f>[1]summary!AJ64</f>
        <v>-4208.7041773046794</v>
      </c>
      <c r="J181" s="58">
        <f>[1]summary!AK64</f>
        <v>-4353.5654753058234</v>
      </c>
      <c r="K181" s="58">
        <f>[1]summary!AL64</f>
        <v>-5682.3790578264816</v>
      </c>
      <c r="L181" s="58">
        <f>[1]summary!AM64</f>
        <v>-5400.8121914151488</v>
      </c>
      <c r="M181" s="58">
        <f>[1]summary!AN64</f>
        <v>-6862.3129289712342</v>
      </c>
      <c r="N181" s="58">
        <f>[1]summary!AO64</f>
        <v>-7557.4351516077995</v>
      </c>
      <c r="O181" s="27"/>
    </row>
    <row r="182" spans="1:15" ht="12" customHeight="1" x14ac:dyDescent="0.2">
      <c r="A182" s="38" t="s">
        <v>68</v>
      </c>
      <c r="B182" s="26">
        <f>[1]summary!AC65</f>
        <v>136592.96648838508</v>
      </c>
      <c r="C182" s="26">
        <f>[1]summary!AD65</f>
        <v>137773.14952179822</v>
      </c>
      <c r="D182" s="26">
        <f>[1]summary!AE65</f>
        <v>139194.21053658382</v>
      </c>
      <c r="E182" s="26">
        <f>[1]summary!AF65</f>
        <v>140432.28904777378</v>
      </c>
      <c r="F182" s="26">
        <f>[1]summary!AG65</f>
        <v>140835.12108645908</v>
      </c>
      <c r="G182" s="26">
        <f>[1]summary!AH65</f>
        <v>144371.09137197011</v>
      </c>
      <c r="H182" s="26">
        <f>[1]summary!AI65</f>
        <v>150349.05220911873</v>
      </c>
      <c r="I182" s="26">
        <f>[1]summary!AJ65</f>
        <v>156165.78114802658</v>
      </c>
      <c r="J182" s="26">
        <f>[1]summary!AK65</f>
        <v>157228.96196117875</v>
      </c>
      <c r="K182" s="26">
        <f>[1]summary!AL65</f>
        <v>168778.11357834685</v>
      </c>
      <c r="L182" s="26">
        <f>[1]summary!AM65</f>
        <v>179799.68358149769</v>
      </c>
      <c r="M182" s="26">
        <f>[1]summary!AN65</f>
        <v>182355.11996282786</v>
      </c>
      <c r="N182" s="26">
        <f>[1]summary!AO65</f>
        <v>184382.90588067801</v>
      </c>
      <c r="O182" s="27"/>
    </row>
    <row r="183" spans="1:15" ht="12" customHeight="1" x14ac:dyDescent="0.2">
      <c r="A183" s="2" t="s">
        <v>64</v>
      </c>
      <c r="B183" s="26">
        <f>[1]summary!AC66</f>
        <v>18502</v>
      </c>
      <c r="C183" s="26">
        <f>[1]summary!AD66</f>
        <v>19780.515335619846</v>
      </c>
      <c r="D183" s="26">
        <f>[1]summary!AE66</f>
        <v>15248.499543629565</v>
      </c>
      <c r="E183" s="26">
        <f>[1]summary!AF66</f>
        <v>12450.678471278414</v>
      </c>
      <c r="F183" s="26">
        <f>[1]summary!AG66</f>
        <v>13031.332068865129</v>
      </c>
      <c r="G183" s="26">
        <f>[1]summary!AH66</f>
        <v>13648.764807939122</v>
      </c>
      <c r="H183" s="26">
        <f>[1]summary!AI66</f>
        <v>14237.255630114776</v>
      </c>
      <c r="I183" s="26">
        <f>[1]summary!AJ66</f>
        <v>15651.604951552692</v>
      </c>
      <c r="J183" s="26">
        <f>[1]summary!AK66</f>
        <v>14999.619900983256</v>
      </c>
      <c r="K183" s="26">
        <f>[1]summary!AL66</f>
        <v>17571.635375842285</v>
      </c>
      <c r="L183" s="26">
        <f>[1]summary!AM66</f>
        <v>18846.942930544137</v>
      </c>
      <c r="M183" s="26">
        <f>[1]summary!AN66</f>
        <v>21504.297380202031</v>
      </c>
      <c r="N183" s="26">
        <f>[1]summary!AO66</f>
        <v>23286.914050155472</v>
      </c>
      <c r="O183" s="27"/>
    </row>
    <row r="184" spans="1:15" s="41" customFormat="1" ht="12" customHeight="1" x14ac:dyDescent="0.2">
      <c r="A184" s="41" t="s">
        <v>65</v>
      </c>
      <c r="B184" s="58">
        <f>[1]summary!AC67</f>
        <v>-8703</v>
      </c>
      <c r="C184" s="58">
        <f>[1]summary!AD67</f>
        <v>-8182.571179650824</v>
      </c>
      <c r="D184" s="58">
        <f>[1]summary!AE67</f>
        <v>-8195.9305765975623</v>
      </c>
      <c r="E184" s="58">
        <f>[1]summary!AF67</f>
        <v>-5461.8821065579959</v>
      </c>
      <c r="F184" s="58">
        <f>[1]summary!AG67</f>
        <v>-7807.3900873058701</v>
      </c>
      <c r="G184" s="58">
        <f>[1]summary!AH67</f>
        <v>-9632.1416129874706</v>
      </c>
      <c r="H184" s="58">
        <f>[1]summary!AI67</f>
        <v>-9204.1225873731237</v>
      </c>
      <c r="I184" s="58">
        <f>[1]summary!AJ67</f>
        <v>-9886.0731242214515</v>
      </c>
      <c r="J184" s="58">
        <f>[1]summary!AK67</f>
        <v>-11427.124774559094</v>
      </c>
      <c r="K184" s="58">
        <f>[1]summary!AL67</f>
        <v>-8817.1193363397342</v>
      </c>
      <c r="L184" s="58">
        <f>[1]summary!AM67</f>
        <v>-11992.86881633592</v>
      </c>
      <c r="M184" s="58">
        <f>[1]summary!AN67</f>
        <v>-15544.893769605136</v>
      </c>
      <c r="N184" s="58">
        <f>[1]summary!AO67</f>
        <v>-14999.416593798509</v>
      </c>
      <c r="O184" s="27"/>
    </row>
    <row r="185" spans="1:15" s="38" customFormat="1" ht="12" customHeight="1" x14ac:dyDescent="0.2">
      <c r="A185" s="43" t="s">
        <v>69</v>
      </c>
      <c r="B185" s="59">
        <f>[1]summary!AC68</f>
        <v>146391.96648838508</v>
      </c>
      <c r="C185" s="59">
        <f>[1]summary!AD68</f>
        <v>149371.09367776726</v>
      </c>
      <c r="D185" s="59">
        <f>[1]summary!AE68</f>
        <v>146246.77950361581</v>
      </c>
      <c r="E185" s="59">
        <f>[1]summary!AF68</f>
        <v>147421.08541249423</v>
      </c>
      <c r="F185" s="59">
        <f>[1]summary!AG68</f>
        <v>146059.06306801835</v>
      </c>
      <c r="G185" s="59">
        <f>[1]summary!AH68</f>
        <v>148387.71456692176</v>
      </c>
      <c r="H185" s="59">
        <f>[1]summary!AI68</f>
        <v>155382.18525186038</v>
      </c>
      <c r="I185" s="59">
        <f>[1]summary!AJ68</f>
        <v>161931.31297535784</v>
      </c>
      <c r="J185" s="59">
        <f>[1]summary!AK68</f>
        <v>160801.45708760293</v>
      </c>
      <c r="K185" s="59">
        <f>[1]summary!AL68</f>
        <v>177532.62961784939</v>
      </c>
      <c r="L185" s="59">
        <f>[1]summary!AM68</f>
        <v>186653.75769570592</v>
      </c>
      <c r="M185" s="59">
        <f>[1]summary!AN68</f>
        <v>188314.52357342475</v>
      </c>
      <c r="N185" s="59">
        <f>[1]summary!AO68</f>
        <v>192670.40333703498</v>
      </c>
      <c r="O185" s="27"/>
    </row>
    <row r="186" spans="1:15" s="41" customFormat="1" ht="12" customHeight="1" x14ac:dyDescent="0.2">
      <c r="A186" s="41" t="s">
        <v>70</v>
      </c>
      <c r="B186" s="45">
        <f>[1]summary!AC68/[1]summary!AB68-1</f>
        <v>-4.9346832273933217E-4</v>
      </c>
      <c r="C186" s="45">
        <f>[1]summary!AD68/[1]summary!AC68-1</f>
        <v>2.0350346134728303E-2</v>
      </c>
      <c r="D186" s="45">
        <f>[1]summary!AE68/[1]summary!AD68-1</f>
        <v>-2.091645777791129E-2</v>
      </c>
      <c r="E186" s="45">
        <f>[1]summary!AF68/[1]summary!AE68-1</f>
        <v>8.0296189281172659E-3</v>
      </c>
      <c r="F186" s="45">
        <f>[1]summary!AG68/[1]summary!AF68-1</f>
        <v>-9.2389927849523268E-3</v>
      </c>
      <c r="G186" s="45">
        <f>[1]summary!AH68/[1]summary!AG68-1</f>
        <v>1.5943218106355905E-2</v>
      </c>
      <c r="H186" s="45">
        <f>[1]summary!AI68/[1]summary!AH68-1</f>
        <v>4.7136454020822338E-2</v>
      </c>
      <c r="I186" s="45">
        <f>[1]summary!AJ68/[1]summary!AI68-1</f>
        <v>4.2148510866171218E-2</v>
      </c>
      <c r="J186" s="45">
        <f>[1]summary!AK68/[1]summary!AJ68-1</f>
        <v>-6.9773774262352761E-3</v>
      </c>
      <c r="K186" s="45">
        <f>[1]summary!AL68/[1]summary!AK68-1</f>
        <v>0.10404863757628457</v>
      </c>
      <c r="L186" s="45">
        <f>[1]summary!AM68/[1]summary!AL68-1</f>
        <v>5.1377192449018283E-2</v>
      </c>
      <c r="M186" s="45">
        <f>[1]summary!AN68/[1]summary!AM68-1</f>
        <v>8.8975753728264273E-3</v>
      </c>
      <c r="N186" s="45">
        <f>[1]summary!AO68/[1]summary!AN68-1</f>
        <v>2.3130875308785548E-2</v>
      </c>
      <c r="O186" s="45"/>
    </row>
    <row r="187" spans="1:15" s="41" customFormat="1" ht="12" customHeight="1" x14ac:dyDescent="0.2">
      <c r="B187" s="60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</row>
    <row r="188" spans="1:15" ht="12" customHeight="1" x14ac:dyDescent="0.2">
      <c r="A188" s="2" t="s">
        <v>30</v>
      </c>
      <c r="B188" s="26">
        <f t="shared" ref="B188:L188" si="32">B129</f>
        <v>94548.285098448745</v>
      </c>
      <c r="C188" s="26">
        <f t="shared" si="32"/>
        <v>96607.461284704332</v>
      </c>
      <c r="D188" s="26">
        <f t="shared" si="32"/>
        <v>98711.484466985552</v>
      </c>
      <c r="E188" s="26">
        <f t="shared" si="32"/>
        <v>100861.3313723282</v>
      </c>
      <c r="F188" s="26">
        <f t="shared" si="32"/>
        <v>103058</v>
      </c>
      <c r="G188" s="26">
        <f t="shared" si="32"/>
        <v>104436.24007662926</v>
      </c>
      <c r="H188" s="26">
        <f t="shared" si="32"/>
        <v>105832.91196552759</v>
      </c>
      <c r="I188" s="26">
        <f t="shared" si="32"/>
        <v>107248.26216344784</v>
      </c>
      <c r="J188" s="26">
        <f t="shared" si="32"/>
        <v>108682.54046365264</v>
      </c>
      <c r="K188" s="26">
        <f t="shared" si="32"/>
        <v>110136</v>
      </c>
      <c r="L188" s="26">
        <f t="shared" si="32"/>
        <v>111608.89729161869</v>
      </c>
      <c r="M188" s="26">
        <f>M129</f>
        <v>113101.49228818089</v>
      </c>
      <c r="N188" s="26">
        <f>N129</f>
        <v>114614.04841578034</v>
      </c>
      <c r="O188" s="26"/>
    </row>
    <row r="189" spans="1:15" s="38" customFormat="1" ht="12" customHeight="1" x14ac:dyDescent="0.2">
      <c r="A189" s="47" t="s">
        <v>71</v>
      </c>
      <c r="B189" s="48">
        <f t="shared" ref="B189:L189" si="33">B185/B188*1000</f>
        <v>1548.3302138791191</v>
      </c>
      <c r="C189" s="48">
        <f t="shared" si="33"/>
        <v>1546.1651894315628</v>
      </c>
      <c r="D189" s="48">
        <f t="shared" si="33"/>
        <v>1481.557898691399</v>
      </c>
      <c r="E189" s="48">
        <f t="shared" si="33"/>
        <v>1461.6214500311455</v>
      </c>
      <c r="F189" s="48">
        <f t="shared" si="33"/>
        <v>1417.2510922783129</v>
      </c>
      <c r="G189" s="48">
        <f t="shared" si="33"/>
        <v>1420.845048213565</v>
      </c>
      <c r="H189" s="48">
        <f t="shared" si="33"/>
        <v>1468.1839738329436</v>
      </c>
      <c r="I189" s="48">
        <f t="shared" si="33"/>
        <v>1509.8735374245252</v>
      </c>
      <c r="J189" s="48">
        <f t="shared" si="33"/>
        <v>1479.5518801971762</v>
      </c>
      <c r="K189" s="48">
        <f t="shared" si="33"/>
        <v>1611.9400524610426</v>
      </c>
      <c r="L189" s="48">
        <f t="shared" si="33"/>
        <v>1672.3913794077307</v>
      </c>
      <c r="M189" s="48">
        <f>M185/M188*1000</f>
        <v>1665.0047648673124</v>
      </c>
      <c r="N189" s="48">
        <f>N185/N188*1000</f>
        <v>1681.036539588001</v>
      </c>
      <c r="O189" s="42"/>
    </row>
    <row r="190" spans="1:15" ht="6.4" customHeight="1" x14ac:dyDescent="0.2">
      <c r="A190" s="49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1"/>
    </row>
    <row r="191" spans="1:15" ht="12" customHeight="1" x14ac:dyDescent="0.2">
      <c r="A191" s="30" t="s">
        <v>35</v>
      </c>
    </row>
    <row r="192" spans="1:15" ht="12" customHeight="1" x14ac:dyDescent="0.2">
      <c r="A192" s="30" t="s">
        <v>36</v>
      </c>
    </row>
    <row r="194" spans="1:15" s="38" customFormat="1" ht="12" customHeight="1" x14ac:dyDescent="0.2">
      <c r="A194" s="1" t="s">
        <v>72</v>
      </c>
    </row>
    <row r="195" spans="1:15" s="38" customFormat="1" ht="12" customHeight="1" x14ac:dyDescent="0.2">
      <c r="A195" s="57" t="s">
        <v>40</v>
      </c>
      <c r="B195" s="39">
        <v>2006</v>
      </c>
      <c r="C195" s="39" t="s">
        <v>67</v>
      </c>
      <c r="D195" s="39">
        <v>2008</v>
      </c>
      <c r="E195" s="39">
        <v>2009</v>
      </c>
      <c r="F195" s="39">
        <v>2010</v>
      </c>
      <c r="G195" s="39">
        <v>2011</v>
      </c>
      <c r="H195" s="39">
        <v>2012</v>
      </c>
      <c r="I195" s="39">
        <v>2013</v>
      </c>
      <c r="J195" s="39">
        <v>2014</v>
      </c>
      <c r="K195" s="39">
        <v>2015</v>
      </c>
      <c r="L195" s="39">
        <v>2016</v>
      </c>
      <c r="M195" s="39" t="s">
        <v>6</v>
      </c>
      <c r="N195" s="3" t="s">
        <v>7</v>
      </c>
      <c r="O195" s="40"/>
    </row>
    <row r="196" spans="1:15" s="38" customFormat="1" ht="6.4" customHeight="1" x14ac:dyDescent="0.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</row>
    <row r="197" spans="1:15" ht="12" customHeight="1" x14ac:dyDescent="0.2">
      <c r="A197" s="2" t="s">
        <v>41</v>
      </c>
      <c r="B197" s="31">
        <f>([1]summary!AC50/[1]summary!AB50-1)*100</f>
        <v>10.368332238721045</v>
      </c>
      <c r="C197" s="31">
        <f>([1]summary!AD50/[1]summary!AC50-1)*100</f>
        <v>0.10395332407349134</v>
      </c>
      <c r="D197" s="31">
        <f>([1]summary!AE50/[1]summary!AD50-1)*100</f>
        <v>3.4445265291608296</v>
      </c>
      <c r="E197" s="31">
        <f>([1]summary!AF50/[1]summary!AE50-1)*100</f>
        <v>-0.32638847230680446</v>
      </c>
      <c r="F197" s="31">
        <f>([1]summary!AG50/[1]summary!AF50-1)*100</f>
        <v>-3.8888606121803115</v>
      </c>
      <c r="G197" s="31">
        <f>([1]summary!AH50/[1]summary!AG50-1)*100</f>
        <v>8.3267144962061437</v>
      </c>
      <c r="H197" s="31">
        <f>([1]summary!AI50/[1]summary!AH50-1)*100</f>
        <v>2.1325213350925187</v>
      </c>
      <c r="I197" s="31">
        <f>([1]summary!AJ50/[1]summary!AI50-1)*100</f>
        <v>-0.66987922998943406</v>
      </c>
      <c r="J197" s="31">
        <f>([1]summary!AK50/[1]summary!AJ50-1)*100</f>
        <v>5.9097697315027453</v>
      </c>
      <c r="K197" s="31">
        <f>([1]summary!AL50/[1]summary!AK50-1)*100</f>
        <v>1.3278543952231381</v>
      </c>
      <c r="L197" s="31">
        <f>([1]summary!AM50/[1]summary!AL50-1)*100</f>
        <v>10.660211732029822</v>
      </c>
      <c r="M197" s="31">
        <f>([1]summary!AN50/[1]summary!AM50-1)*100</f>
        <v>9.0081159831050925</v>
      </c>
      <c r="N197" s="31">
        <f>([1]summary!AO50/[1]summary!AN50-1)*100</f>
        <v>0.34338272645646484</v>
      </c>
      <c r="O197" s="31"/>
    </row>
    <row r="198" spans="1:15" ht="12" customHeight="1" x14ac:dyDescent="0.2">
      <c r="A198" s="2" t="s">
        <v>42</v>
      </c>
      <c r="B198" s="31">
        <f>([1]summary!AC51/[1]summary!AB51-1)*100</f>
        <v>40.35917416165087</v>
      </c>
      <c r="C198" s="31">
        <f>([1]summary!AD51/[1]summary!AC51-1)*100</f>
        <v>-1.81840796911239</v>
      </c>
      <c r="D198" s="31">
        <f>([1]summary!AE51/[1]summary!AD51-1)*100</f>
        <v>-12.209400725677021</v>
      </c>
      <c r="E198" s="31">
        <f>([1]summary!AF51/[1]summary!AE51-1)*100</f>
        <v>-7.0100081869057806</v>
      </c>
      <c r="F198" s="31">
        <f>([1]summary!AG51/[1]summary!AF51-1)*100</f>
        <v>18.428500717416863</v>
      </c>
      <c r="G198" s="31">
        <f>([1]summary!AH51/[1]summary!AG51-1)*100</f>
        <v>22.346727184411087</v>
      </c>
      <c r="H198" s="31">
        <f>([1]summary!AI51/[1]summary!AH51-1)*100</f>
        <v>38.027001803862646</v>
      </c>
      <c r="I198" s="31">
        <f>([1]summary!AJ51/[1]summary!AI51-1)*100</f>
        <v>87.593567117430936</v>
      </c>
      <c r="J198" s="31">
        <f>([1]summary!AK51/[1]summary!AJ51-1)*100</f>
        <v>-3.6527650088819974</v>
      </c>
      <c r="K198" s="31">
        <f>([1]summary!AL51/[1]summary!AK51-1)*100</f>
        <v>103.07001453015343</v>
      </c>
      <c r="L198" s="31">
        <f>([1]summary!AM51/[1]summary!AL51-1)*100</f>
        <v>17.271915838629969</v>
      </c>
      <c r="M198" s="31">
        <f>([1]summary!AN51/[1]summary!AM51-1)*100</f>
        <v>-27.977120020889203</v>
      </c>
      <c r="N198" s="31">
        <f>([1]summary!AO51/[1]summary!AN51-1)*100</f>
        <v>14.809096856166427</v>
      </c>
      <c r="O198" s="31"/>
    </row>
    <row r="199" spans="1:15" ht="12" customHeight="1" x14ac:dyDescent="0.2">
      <c r="A199" s="2" t="s">
        <v>43</v>
      </c>
      <c r="B199" s="31">
        <f>([1]summary!AC52/[1]summary!AB52-1)*100</f>
        <v>-3.1968185119582548</v>
      </c>
      <c r="C199" s="31">
        <f>([1]summary!AD52/[1]summary!AC52-1)*100</f>
        <v>2.3372823457463499</v>
      </c>
      <c r="D199" s="31">
        <f>([1]summary!AE52/[1]summary!AD52-1)*100</f>
        <v>-6.7160579756539658</v>
      </c>
      <c r="E199" s="31">
        <f>([1]summary!AF52/[1]summary!AE52-1)*100</f>
        <v>5.634449047142942</v>
      </c>
      <c r="F199" s="31">
        <f>([1]summary!AG52/[1]summary!AF52-1)*100</f>
        <v>2.7783036169615416</v>
      </c>
      <c r="G199" s="31">
        <f>([1]summary!AH52/[1]summary!AG52-1)*100</f>
        <v>-9.2944405501270033</v>
      </c>
      <c r="H199" s="31">
        <f>([1]summary!AI52/[1]summary!AH52-1)*100</f>
        <v>1.0949394274454516</v>
      </c>
      <c r="I199" s="31">
        <f>([1]summary!AJ52/[1]summary!AI52-1)*100</f>
        <v>-1.7331903066696852</v>
      </c>
      <c r="J199" s="31">
        <f>([1]summary!AK52/[1]summary!AJ52-1)*100</f>
        <v>-0.6131132385139515</v>
      </c>
      <c r="K199" s="31">
        <f>([1]summary!AL52/[1]summary!AK52-1)*100</f>
        <v>3.5695162532452196</v>
      </c>
      <c r="L199" s="31">
        <f>([1]summary!AM52/[1]summary!AL52-1)*100</f>
        <v>2.2763378204476714</v>
      </c>
      <c r="M199" s="31">
        <f>([1]summary!AN52/[1]summary!AM52-1)*100</f>
        <v>3.5045557829600282</v>
      </c>
      <c r="N199" s="31">
        <f>([1]summary!AO52/[1]summary!AN52-1)*100</f>
        <v>1.9483107388529319</v>
      </c>
      <c r="O199" s="31"/>
    </row>
    <row r="200" spans="1:15" ht="12" customHeight="1" x14ac:dyDescent="0.2">
      <c r="A200" s="2" t="s">
        <v>44</v>
      </c>
      <c r="B200" s="31">
        <f>([1]summary!AC53/[1]summary!AB53-1)*100</f>
        <v>6.5852034994294373</v>
      </c>
      <c r="C200" s="31">
        <f>([1]summary!AD53/[1]summary!AC53-1)*100</f>
        <v>0.10217691930229922</v>
      </c>
      <c r="D200" s="31">
        <f>([1]summary!AE53/[1]summary!AD53-1)*100</f>
        <v>-5.1937296525987779</v>
      </c>
      <c r="E200" s="31">
        <f>([1]summary!AF53/[1]summary!AE53-1)*100</f>
        <v>-0.63086980868164444</v>
      </c>
      <c r="F200" s="31">
        <f>([1]summary!AG53/[1]summary!AF53-1)*100</f>
        <v>-2.5535208403430931</v>
      </c>
      <c r="G200" s="31">
        <f>([1]summary!AH53/[1]summary!AG53-1)*100</f>
        <v>1.1150849815899422</v>
      </c>
      <c r="H200" s="31">
        <f>([1]summary!AI53/[1]summary!AH53-1)*100</f>
        <v>3.2173562171884384</v>
      </c>
      <c r="I200" s="31">
        <f>([1]summary!AJ53/[1]summary!AI53-1)*100</f>
        <v>3.1403338019470484</v>
      </c>
      <c r="J200" s="31">
        <f>([1]summary!AK53/[1]summary!AJ53-1)*100</f>
        <v>2.704938676623625</v>
      </c>
      <c r="K200" s="31">
        <f>([1]summary!AL53/[1]summary!AK53-1)*100</f>
        <v>-6.957600749021708</v>
      </c>
      <c r="L200" s="31">
        <f>([1]summary!AM53/[1]summary!AL53-1)*100</f>
        <v>8.3945909650052322</v>
      </c>
      <c r="M200" s="31">
        <f>([1]summary!AN53/[1]summary!AM53-1)*100</f>
        <v>0</v>
      </c>
      <c r="N200" s="31">
        <f>([1]summary!AO53/[1]summary!AN53-1)*100</f>
        <v>0.41241624467420746</v>
      </c>
      <c r="O200" s="31"/>
    </row>
    <row r="201" spans="1:15" ht="12" customHeight="1" x14ac:dyDescent="0.2">
      <c r="A201" s="2" t="s">
        <v>45</v>
      </c>
      <c r="B201" s="31">
        <f>([1]summary!AC54/[1]summary!AB54-1)*100</f>
        <v>40.359174161650891</v>
      </c>
      <c r="C201" s="31">
        <f>([1]summary!AD54/[1]summary!AC54-1)*100</f>
        <v>-1.8184079691124011</v>
      </c>
      <c r="D201" s="31">
        <f>([1]summary!AE54/[1]summary!AD54-1)*100</f>
        <v>-12.209400725677021</v>
      </c>
      <c r="E201" s="31">
        <f>([1]summary!AF54/[1]summary!AE54-1)*100</f>
        <v>-7.0100081869057913</v>
      </c>
      <c r="F201" s="31">
        <f>([1]summary!AG54/[1]summary!AF54-1)*100</f>
        <v>18.428500717416838</v>
      </c>
      <c r="G201" s="31">
        <f>([1]summary!AH54/[1]summary!AG54-1)*100</f>
        <v>22.346727184411108</v>
      </c>
      <c r="H201" s="31">
        <f>([1]summary!AI54/[1]summary!AH54-1)*100</f>
        <v>38.027001803862646</v>
      </c>
      <c r="I201" s="31">
        <f>([1]summary!AJ54/[1]summary!AI54-1)*100</f>
        <v>25.062378078287285</v>
      </c>
      <c r="J201" s="31">
        <f>([1]summary!AK54/[1]summary!AJ54-1)*100</f>
        <v>-3.6527650088819863</v>
      </c>
      <c r="K201" s="31">
        <f>([1]summary!AL54/[1]summary!AK54-1)*100</f>
        <v>31.503894991341586</v>
      </c>
      <c r="L201" s="31">
        <f>([1]summary!AM54/[1]summary!AL54-1)*100</f>
        <v>-5.3107063840247104</v>
      </c>
      <c r="M201" s="31">
        <f>([1]summary!AN54/[1]summary!AM54-1)*100</f>
        <v>-22.117342271603114</v>
      </c>
      <c r="N201" s="31">
        <f>([1]summary!AO54/[1]summary!AN54-1)*100</f>
        <v>11.06059444128984</v>
      </c>
      <c r="O201" s="31"/>
    </row>
    <row r="202" spans="1:15" ht="12" customHeight="1" x14ac:dyDescent="0.2">
      <c r="A202" s="2" t="s">
        <v>46</v>
      </c>
      <c r="B202" s="31">
        <f>([1]summary!AC55/[1]summary!AB55-1)*100</f>
        <v>-5.5767479951332133</v>
      </c>
      <c r="C202" s="31">
        <f>([1]summary!AD55/[1]summary!AC55-1)*100</f>
        <v>42.873899678054663</v>
      </c>
      <c r="D202" s="31">
        <f>([1]summary!AE55/[1]summary!AD55-1)*100</f>
        <v>16.91504773639927</v>
      </c>
      <c r="E202" s="31">
        <f>([1]summary!AF55/[1]summary!AE55-1)*100</f>
        <v>-0.35871492856373033</v>
      </c>
      <c r="F202" s="31">
        <f>([1]summary!AG55/[1]summary!AF55-1)*100</f>
        <v>-12.049173079058928</v>
      </c>
      <c r="G202" s="31">
        <f>([1]summary!AH55/[1]summary!AG55-1)*100</f>
        <v>-3.4133104847305695</v>
      </c>
      <c r="H202" s="31">
        <f>([1]summary!AI55/[1]summary!AH55-1)*100</f>
        <v>-5.4564613740796801</v>
      </c>
      <c r="I202" s="31">
        <f>([1]summary!AJ55/[1]summary!AI55-1)*100</f>
        <v>-11.160333706259873</v>
      </c>
      <c r="J202" s="31">
        <f>([1]summary!AK55/[1]summary!AJ55-1)*100</f>
        <v>-14.972052071130626</v>
      </c>
      <c r="K202" s="31">
        <f>([1]summary!AL55/[1]summary!AK55-1)*100</f>
        <v>86.349922299844437</v>
      </c>
      <c r="L202" s="31">
        <f>([1]summary!AM55/[1]summary!AL55-1)*100</f>
        <v>30.009726437139129</v>
      </c>
      <c r="M202" s="31">
        <f>([1]summary!AN55/[1]summary!AM55-1)*100</f>
        <v>2.4994482234209414</v>
      </c>
      <c r="N202" s="31">
        <f>([1]summary!AO55/[1]summary!AN55-1)*100</f>
        <v>-26.734640080531435</v>
      </c>
      <c r="O202" s="31"/>
    </row>
    <row r="203" spans="1:15" ht="12" customHeight="1" x14ac:dyDescent="0.2">
      <c r="A203" s="2" t="s">
        <v>47</v>
      </c>
      <c r="B203" s="31">
        <f>([1]summary!AC56/[1]summary!AB56-1)*100</f>
        <v>-3.9297925295267988</v>
      </c>
      <c r="C203" s="31">
        <f>([1]summary!AD56/[1]summary!AC56-1)*100</f>
        <v>-9.0141096837673231</v>
      </c>
      <c r="D203" s="31">
        <f>([1]summary!AE56/[1]summary!AD56-1)*100</f>
        <v>-16.766751737870823</v>
      </c>
      <c r="E203" s="31">
        <f>([1]summary!AF56/[1]summary!AE56-1)*100</f>
        <v>-3.7664820427339207</v>
      </c>
      <c r="F203" s="31">
        <f>([1]summary!AG56/[1]summary!AF56-1)*100</f>
        <v>-9.8099584062727896</v>
      </c>
      <c r="G203" s="31">
        <f>([1]summary!AH56/[1]summary!AG56-1)*100</f>
        <v>14.570794120486475</v>
      </c>
      <c r="H203" s="31">
        <f>([1]summary!AI56/[1]summary!AH56-1)*100</f>
        <v>-4.7698662945976018</v>
      </c>
      <c r="I203" s="31">
        <f>([1]summary!AJ56/[1]summary!AI56-1)*100</f>
        <v>10.818627470702257</v>
      </c>
      <c r="J203" s="31">
        <f>([1]summary!AK56/[1]summary!AJ56-1)*100</f>
        <v>6.1798432840770579</v>
      </c>
      <c r="K203" s="31">
        <f>([1]summary!AL56/[1]summary!AK56-1)*100</f>
        <v>12.126949760044226</v>
      </c>
      <c r="L203" s="31">
        <f>([1]summary!AM56/[1]summary!AL56-1)*100</f>
        <v>26.539593048271136</v>
      </c>
      <c r="M203" s="31">
        <f>([1]summary!AN56/[1]summary!AM56-1)*100</f>
        <v>24.408093701428022</v>
      </c>
      <c r="N203" s="31">
        <f>([1]summary!AO56/[1]summary!AN56-1)*100</f>
        <v>3.6086256935069283</v>
      </c>
      <c r="O203" s="31"/>
    </row>
    <row r="204" spans="1:15" ht="12" customHeight="1" x14ac:dyDescent="0.2">
      <c r="A204" s="2" t="s">
        <v>48</v>
      </c>
      <c r="B204" s="31">
        <f>([1]summary!AC57/[1]summary!AB57-1)*100</f>
        <v>-19.997594148514008</v>
      </c>
      <c r="C204" s="31">
        <f>([1]summary!AD57/[1]summary!AC57-1)*100</f>
        <v>-6.4310828095703982</v>
      </c>
      <c r="D204" s="31">
        <f>([1]summary!AE57/[1]summary!AD57-1)*100</f>
        <v>-9.2352116256017034</v>
      </c>
      <c r="E204" s="31">
        <f>([1]summary!AF57/[1]summary!AE57-1)*100</f>
        <v>56.565740495639517</v>
      </c>
      <c r="F204" s="31">
        <f>([1]summary!AG57/[1]summary!AF57-1)*100</f>
        <v>2.4244103019494201</v>
      </c>
      <c r="G204" s="31">
        <f>([1]summary!AH57/[1]summary!AG57-1)*100</f>
        <v>2.9817884470291878</v>
      </c>
      <c r="H204" s="31">
        <f>([1]summary!AI57/[1]summary!AH57-1)*100</f>
        <v>-0.35250575694518727</v>
      </c>
      <c r="I204" s="31">
        <f>([1]summary!AJ57/[1]summary!AI57-1)*100</f>
        <v>5.569832381072648</v>
      </c>
      <c r="J204" s="31">
        <f>([1]summary!AK57/[1]summary!AJ57-1)*100</f>
        <v>2.145005437160652</v>
      </c>
      <c r="K204" s="31">
        <f>([1]summary!AL57/[1]summary!AK57-1)*100</f>
        <v>-20.722904649730602</v>
      </c>
      <c r="L204" s="31">
        <f>([1]summary!AM57/[1]summary!AL57-1)*100</f>
        <v>-10.817896690222073</v>
      </c>
      <c r="M204" s="31">
        <f>([1]summary!AN57/[1]summary!AM57-1)*100</f>
        <v>-7.2330593258734694</v>
      </c>
      <c r="N204" s="31">
        <f>([1]summary!AO57/[1]summary!AN57-1)*100</f>
        <v>5.4839954942711433</v>
      </c>
      <c r="O204" s="31"/>
    </row>
    <row r="205" spans="1:15" ht="12" customHeight="1" x14ac:dyDescent="0.2">
      <c r="A205" s="2" t="s">
        <v>49</v>
      </c>
      <c r="B205" s="31">
        <f>([1]summary!AC58/[1]summary!AB58-1)*100</f>
        <v>-9.8194216941811305</v>
      </c>
      <c r="C205" s="31">
        <f>([1]summary!AD58/[1]summary!AC58-1)*100</f>
        <v>-11.84084563943607</v>
      </c>
      <c r="D205" s="31">
        <f>([1]summary!AE58/[1]summary!AD58-1)*100</f>
        <v>-6.2268100581658326</v>
      </c>
      <c r="E205" s="31">
        <f>([1]summary!AF58/[1]summary!AE58-1)*100</f>
        <v>-18.658863739088105</v>
      </c>
      <c r="F205" s="31">
        <f>([1]summary!AG58/[1]summary!AF58-1)*100</f>
        <v>24.338648811561225</v>
      </c>
      <c r="G205" s="31">
        <f>([1]summary!AH58/[1]summary!AG58-1)*100</f>
        <v>-21.64371205724731</v>
      </c>
      <c r="H205" s="31">
        <f>([1]summary!AI58/[1]summary!AH58-1)*100</f>
        <v>3.138165199126508</v>
      </c>
      <c r="I205" s="31">
        <f>([1]summary!AJ58/[1]summary!AI58-1)*100</f>
        <v>10.858370242217251</v>
      </c>
      <c r="J205" s="31">
        <f>([1]summary!AK58/[1]summary!AJ58-1)*100</f>
        <v>-10.372023326124925</v>
      </c>
      <c r="K205" s="31">
        <f>([1]summary!AL58/[1]summary!AK58-1)*100</f>
        <v>-5.4392176144496425</v>
      </c>
      <c r="L205" s="31">
        <f>([1]summary!AM58/[1]summary!AL58-1)*100</f>
        <v>37.524061653375831</v>
      </c>
      <c r="M205" s="31">
        <f>([1]summary!AN58/[1]summary!AM58-1)*100</f>
        <v>1.9630504049738207</v>
      </c>
      <c r="N205" s="31">
        <f>([1]summary!AO58/[1]summary!AN58-1)*100</f>
        <v>7.2815538413109504</v>
      </c>
      <c r="O205" s="31"/>
    </row>
    <row r="206" spans="1:15" ht="12" customHeight="1" x14ac:dyDescent="0.2">
      <c r="A206" s="2" t="s">
        <v>50</v>
      </c>
      <c r="B206" s="31">
        <f>([1]summary!AC59/[1]summary!AB59-1)*100</f>
        <v>8.4376587361462807</v>
      </c>
      <c r="C206" s="31">
        <f>([1]summary!AD59/[1]summary!AC59-1)*100</f>
        <v>-9.4972204618032912</v>
      </c>
      <c r="D206" s="31">
        <f>([1]summary!AE59/[1]summary!AD59-1)*100</f>
        <v>-0.57122532188980113</v>
      </c>
      <c r="E206" s="31">
        <f>([1]summary!AF59/[1]summary!AE59-1)*100</f>
        <v>-3.9280772656973384</v>
      </c>
      <c r="F206" s="31">
        <f>([1]summary!AG59/[1]summary!AF59-1)*100</f>
        <v>-24.737510678276852</v>
      </c>
      <c r="G206" s="31">
        <f>([1]summary!AH59/[1]summary!AG59-1)*100</f>
        <v>-13.34076153696958</v>
      </c>
      <c r="H206" s="31">
        <f>([1]summary!AI59/[1]summary!AH59-1)*100</f>
        <v>26.542195332000329</v>
      </c>
      <c r="I206" s="31">
        <f>([1]summary!AJ59/[1]summary!AI59-1)*100</f>
        <v>5.9424358230026009</v>
      </c>
      <c r="J206" s="31">
        <f>([1]summary!AK59/[1]summary!AJ59-1)*100</f>
        <v>23.776168790204856</v>
      </c>
      <c r="K206" s="31">
        <f>([1]summary!AL59/[1]summary!AK59-1)*100</f>
        <v>19.160423433470065</v>
      </c>
      <c r="L206" s="31">
        <f>([1]summary!AM59/[1]summary!AL59-1)*100</f>
        <v>-3.6110932370125637</v>
      </c>
      <c r="M206" s="31">
        <f>([1]summary!AN59/[1]summary!AM59-1)*100</f>
        <v>8.7448827429379428</v>
      </c>
      <c r="N206" s="31">
        <f>([1]summary!AO59/[1]summary!AN59-1)*100</f>
        <v>-3.9528200824637261</v>
      </c>
      <c r="O206" s="31"/>
    </row>
    <row r="207" spans="1:15" ht="12" customHeight="1" x14ac:dyDescent="0.2">
      <c r="A207" s="2" t="s">
        <v>51</v>
      </c>
      <c r="B207" s="31">
        <f>([1]summary!AC60/[1]summary!AB60-1)*100</f>
        <v>3.5029178899591784</v>
      </c>
      <c r="C207" s="31">
        <f>([1]summary!AD60/[1]summary!AC60-1)*100</f>
        <v>1.0277081230073204</v>
      </c>
      <c r="D207" s="31">
        <f>([1]summary!AE60/[1]summary!AD60-1)*100</f>
        <v>3.1014279569374859</v>
      </c>
      <c r="E207" s="31">
        <f>([1]summary!AF60/[1]summary!AE60-1)*100</f>
        <v>2.9993071602913979</v>
      </c>
      <c r="F207" s="31">
        <f>([1]summary!AG60/[1]summary!AF60-1)*100</f>
        <v>5.0357056798297606</v>
      </c>
      <c r="G207" s="31">
        <f>([1]summary!AH60/[1]summary!AG60-1)*100</f>
        <v>2.6059302173427445</v>
      </c>
      <c r="H207" s="31">
        <f>([1]summary!AI60/[1]summary!AH60-1)*100</f>
        <v>2.5252100580722914</v>
      </c>
      <c r="I207" s="31">
        <f>([1]summary!AJ60/[1]summary!AI60-1)*100</f>
        <v>4.0749536931500074</v>
      </c>
      <c r="J207" s="31">
        <f>([1]summary!AK60/[1]summary!AJ60-1)*100</f>
        <v>0.83022220401751667</v>
      </c>
      <c r="K207" s="31">
        <f>([1]summary!AL60/[1]summary!AK60-1)*100</f>
        <v>0.3724448857899354</v>
      </c>
      <c r="L207" s="31">
        <f>([1]summary!AM60/[1]summary!AL60-1)*100</f>
        <v>3.0312006668948843</v>
      </c>
      <c r="M207" s="31">
        <f>([1]summary!AN60/[1]summary!AM60-1)*100</f>
        <v>3.9298941962092382</v>
      </c>
      <c r="N207" s="31">
        <f>([1]summary!AO60/[1]summary!AN60-1)*100</f>
        <v>2.4039703896387987</v>
      </c>
      <c r="O207" s="31"/>
    </row>
    <row r="208" spans="1:15" ht="12" customHeight="1" x14ac:dyDescent="0.2">
      <c r="A208" s="2" t="s">
        <v>52</v>
      </c>
      <c r="B208" s="31">
        <f>([1]summary!AC61/[1]summary!AB61-1)*100</f>
        <v>4.2421693298371643</v>
      </c>
      <c r="C208" s="31">
        <f>([1]summary!AD61/[1]summary!AC61-1)*100</f>
        <v>0.7923208463186171</v>
      </c>
      <c r="D208" s="31">
        <f>([1]summary!AE61/[1]summary!AD61-1)*100</f>
        <v>0.92890945275594383</v>
      </c>
      <c r="E208" s="31">
        <f>([1]summary!AF61/[1]summary!AE61-1)*100</f>
        <v>1.1582169169108036</v>
      </c>
      <c r="F208" s="31">
        <f>([1]summary!AG61/[1]summary!AF61-1)*100</f>
        <v>-0.10997287327400018</v>
      </c>
      <c r="G208" s="31">
        <f>([1]summary!AH61/[1]summary!AG61-1)*100</f>
        <v>1.6910884283475314</v>
      </c>
      <c r="H208" s="31">
        <f>([1]summary!AI61/[1]summary!AH61-1)*100</f>
        <v>4.2636063058966167</v>
      </c>
      <c r="I208" s="31">
        <f>([1]summary!AJ61/[1]summary!AI61-1)*100</f>
        <v>3.4670992231555786</v>
      </c>
      <c r="J208" s="31">
        <f>([1]summary!AK61/[1]summary!AJ61-1)*100</f>
        <v>0.75326328168896506</v>
      </c>
      <c r="K208" s="31">
        <f>([1]summary!AL61/[1]summary!AK61-1)*100</f>
        <v>7.9698995949613494</v>
      </c>
      <c r="L208" s="31">
        <f>([1]summary!AM61/[1]summary!AL61-1)*100</f>
        <v>6.1561233574739083</v>
      </c>
      <c r="M208" s="31">
        <f>([1]summary!AN61/[1]summary!AM61-1)*100</f>
        <v>2.1689667201602703</v>
      </c>
      <c r="N208" s="31">
        <f>([1]summary!AO61/[1]summary!AN61-1)*100</f>
        <v>1.4390366145828448</v>
      </c>
      <c r="O208" s="31"/>
    </row>
    <row r="209" spans="1:15" ht="12" customHeight="1" x14ac:dyDescent="0.2">
      <c r="A209" s="2" t="s">
        <v>53</v>
      </c>
      <c r="B209" s="31">
        <f>([1]summary!AC62/[1]summary!AB62-1)*100</f>
        <v>6.0975609756097615</v>
      </c>
      <c r="C209" s="31">
        <f>([1]summary!AD62/[1]summary!AC62-1)*100</f>
        <v>1.2068965517241459</v>
      </c>
      <c r="D209" s="31">
        <f>([1]summary!AE62/[1]summary!AD62-1)*100</f>
        <v>2.4481547545882831</v>
      </c>
      <c r="E209" s="31">
        <f>([1]summary!AF62/[1]summary!AE62-1)*100</f>
        <v>-6.0086043213880558E-2</v>
      </c>
      <c r="F209" s="31">
        <f>([1]summary!AG62/[1]summary!AF62-1)*100</f>
        <v>2.3159059208311294</v>
      </c>
      <c r="G209" s="31">
        <f>([1]summary!AH62/[1]summary!AG62-1)*100</f>
        <v>1.9015160418380583</v>
      </c>
      <c r="H209" s="31">
        <f>([1]summary!AI62/[1]summary!AH62-1)*100</f>
        <v>1.1722535935826839</v>
      </c>
      <c r="I209" s="31">
        <f>([1]summary!AJ62/[1]summary!AI62-1)*100</f>
        <v>2.4047601907589478</v>
      </c>
      <c r="J209" s="31">
        <f>([1]summary!AK62/[1]summary!AJ62-1)*100</f>
        <v>-1.7665598471743871</v>
      </c>
      <c r="K209" s="31">
        <f>([1]summary!AL62/[1]summary!AK62-1)*100</f>
        <v>3.6306425837556944</v>
      </c>
      <c r="L209" s="31">
        <f>([1]summary!AM62/[1]summary!AL62-1)*100</f>
        <v>3.6582454030257061</v>
      </c>
      <c r="M209" s="31">
        <f>([1]summary!AN62/[1]summary!AM62-1)*100</f>
        <v>3.6747536792998581</v>
      </c>
      <c r="N209" s="31">
        <f>([1]summary!AO62/[1]summary!AN62-1)*100</f>
        <v>8.351648351648322</v>
      </c>
      <c r="O209" s="31"/>
    </row>
    <row r="210" spans="1:15" ht="12" customHeight="1" x14ac:dyDescent="0.2">
      <c r="A210" s="2" t="s">
        <v>54</v>
      </c>
      <c r="B210" s="31">
        <f>([1]summary!AC63/[1]summary!AB63-1)*100</f>
        <v>0.8661423436483684</v>
      </c>
      <c r="C210" s="31">
        <f>([1]summary!AD63/[1]summary!AC63-1)*100</f>
        <v>2.4994774837963529</v>
      </c>
      <c r="D210" s="31">
        <f>([1]summary!AE63/[1]summary!AD63-1)*100</f>
        <v>-13.718355600039278</v>
      </c>
      <c r="E210" s="31">
        <f>([1]summary!AF63/[1]summary!AE63-1)*100</f>
        <v>1.1827500361287546</v>
      </c>
      <c r="F210" s="31">
        <f>([1]summary!AG63/[1]summary!AF63-1)*100</f>
        <v>3.9024215303046228</v>
      </c>
      <c r="G210" s="31">
        <f>([1]summary!AH63/[1]summary!AG63-1)*100</f>
        <v>0.65383605344004891</v>
      </c>
      <c r="H210" s="31">
        <f>([1]summary!AI63/[1]summary!AH63-1)*100</f>
        <v>2.4647306587063822</v>
      </c>
      <c r="I210" s="31">
        <f>([1]summary!AJ63/[1]summary!AI63-1)*100</f>
        <v>1.3373440942277659</v>
      </c>
      <c r="J210" s="31">
        <f>([1]summary!AK63/[1]summary!AJ63-1)*100</f>
        <v>1.3373440942277881</v>
      </c>
      <c r="K210" s="31">
        <f>([1]summary!AL63/[1]summary!AK63-1)*100</f>
        <v>1.3373440942277881</v>
      </c>
      <c r="L210" s="31">
        <f>([1]summary!AM63/[1]summary!AL63-1)*100</f>
        <v>1.3373440942277881</v>
      </c>
      <c r="M210" s="31">
        <f>([1]summary!AN63/[1]summary!AM63-1)*100</f>
        <v>1.3373440942277437</v>
      </c>
      <c r="N210" s="31">
        <f>([1]summary!AO63/[1]summary!AN63-1)*100</f>
        <v>1.3373440942277437</v>
      </c>
      <c r="O210" s="31"/>
    </row>
    <row r="211" spans="1:15" s="41" customFormat="1" ht="12" customHeight="1" x14ac:dyDescent="0.2">
      <c r="A211" s="41" t="s">
        <v>12</v>
      </c>
      <c r="B211" s="52">
        <f>([1]summary!AC64/[1]summary!AB64-1)*100</f>
        <v>37.048272380362988</v>
      </c>
      <c r="C211" s="52">
        <f>([1]summary!AD64/[1]summary!AC64-1)*100</f>
        <v>-0.94897702514421534</v>
      </c>
      <c r="D211" s="52">
        <f>([1]summary!AE64/[1]summary!AD64-1)*100</f>
        <v>-1.6071817422017243</v>
      </c>
      <c r="E211" s="52">
        <f>([1]summary!AF64/[1]summary!AE64-1)*100</f>
        <v>7.9834978440015636</v>
      </c>
      <c r="F211" s="52">
        <f>([1]summary!AG64/[1]summary!AF64-1)*100</f>
        <v>-9.5256058207687229</v>
      </c>
      <c r="G211" s="52">
        <f>([1]summary!AH64/[1]summary!AG64-1)*100</f>
        <v>-19.865809253916645</v>
      </c>
      <c r="H211" s="52">
        <f>([1]summary!AI64/[1]summary!AH64-1)*100</f>
        <v>8.3990948234971441</v>
      </c>
      <c r="I211" s="52">
        <f>([1]summary!AJ64/[1]summary!AI64-1)*100</f>
        <v>-9.5177312738620401</v>
      </c>
      <c r="J211" s="52">
        <f>([1]summary!AK64/[1]summary!AJ64-1)*100</f>
        <v>3.4419453565376346</v>
      </c>
      <c r="K211" s="52">
        <f>([1]summary!AL64/[1]summary!AK64-1)*100</f>
        <v>30.522420991665776</v>
      </c>
      <c r="L211" s="52">
        <f>([1]summary!AM64/[1]summary!AL64-1)*100</f>
        <v>-4.9550877114317711</v>
      </c>
      <c r="M211" s="52">
        <f>([1]summary!AN64/[1]summary!AM64-1)*100</f>
        <v>27.06075837777162</v>
      </c>
      <c r="N211" s="52">
        <f>([1]summary!AO64/[1]summary!AN64-1)*100</f>
        <v>10.12956170654804</v>
      </c>
      <c r="O211" s="52"/>
    </row>
    <row r="212" spans="1:15" ht="12" customHeight="1" x14ac:dyDescent="0.2">
      <c r="A212" s="38" t="s">
        <v>56</v>
      </c>
      <c r="B212" s="31">
        <f>([1]summary!AC65/[1]summary!AB65-1)*100</f>
        <v>3.2248136405630401</v>
      </c>
      <c r="C212" s="31">
        <f>([1]summary!AD65/[1]summary!AC65-1)*100</f>
        <v>0.86401449778419348</v>
      </c>
      <c r="D212" s="31">
        <f>([1]summary!AE65/[1]summary!AD65-1)*100</f>
        <v>1.0314499013182266</v>
      </c>
      <c r="E212" s="31">
        <f>([1]summary!AF65/[1]summary!AE65-1)*100</f>
        <v>0.88946121136594947</v>
      </c>
      <c r="F212" s="31">
        <f>([1]summary!AG65/[1]summary!AF65-1)*100</f>
        <v>0.28685143667226409</v>
      </c>
      <c r="G212" s="31">
        <f>([1]summary!AH65/[1]summary!AG65-1)*100</f>
        <v>2.5107162604278699</v>
      </c>
      <c r="H212" s="31">
        <f>([1]summary!AI65/[1]summary!AH65-1)*100</f>
        <v>4.1406910347075554</v>
      </c>
      <c r="I212" s="31">
        <f>([1]summary!AJ65/[1]summary!AI65-1)*100</f>
        <v>3.8688164996327545</v>
      </c>
      <c r="J212" s="31">
        <f>([1]summary!AK65/[1]summary!AJ65-1)*100</f>
        <v>0.68080267350272283</v>
      </c>
      <c r="K212" s="31">
        <f>([1]summary!AL65/[1]summary!AK65-1)*100</f>
        <v>7.3454352640321297</v>
      </c>
      <c r="L212" s="31">
        <f>([1]summary!AM65/[1]summary!AL65-1)*100</f>
        <v>6.5302128157953554</v>
      </c>
      <c r="M212" s="31">
        <f>([1]summary!AN65/[1]summary!AM65-1)*100</f>
        <v>1.4212685642307266</v>
      </c>
      <c r="N212" s="31">
        <f>([1]summary!AO65/[1]summary!AN65-1)*100</f>
        <v>1.1119983460094351</v>
      </c>
      <c r="O212" s="31"/>
    </row>
    <row r="213" spans="1:15" ht="12" customHeight="1" x14ac:dyDescent="0.2">
      <c r="A213" s="2" t="s">
        <v>64</v>
      </c>
      <c r="B213" s="31">
        <f>([1]summary!AC66/[1]summary!AB66-1)*100</f>
        <v>-0.32334632282028375</v>
      </c>
      <c r="C213" s="31">
        <f>([1]summary!AD66/[1]summary!AC66-1)*100</f>
        <v>6.9101466631707131</v>
      </c>
      <c r="D213" s="31">
        <f>([1]summary!AE66/[1]summary!AD66-1)*100</f>
        <v>-22.911515271946602</v>
      </c>
      <c r="E213" s="31">
        <f>([1]summary!AF66/[1]summary!AE66-1)*100</f>
        <v>-18.348172974960086</v>
      </c>
      <c r="F213" s="31">
        <f>([1]summary!AG66/[1]summary!AF66-1)*100</f>
        <v>4.6636301702448035</v>
      </c>
      <c r="G213" s="31">
        <f>([1]summary!AH66/[1]summary!AG66-1)*100</f>
        <v>4.7380631221053848</v>
      </c>
      <c r="H213" s="31">
        <f>([1]summary!AI66/[1]summary!AH66-1)*100</f>
        <v>4.3116782394355901</v>
      </c>
      <c r="I213" s="31">
        <f>([1]summary!AJ66/[1]summary!AI66-1)*100</f>
        <v>9.9341429147782545</v>
      </c>
      <c r="J213" s="31">
        <f>([1]summary!AK66/[1]summary!AJ66-1)*100</f>
        <v>-4.1656114666039805</v>
      </c>
      <c r="K213" s="31">
        <f>([1]summary!AL66/[1]summary!AK66-1)*100</f>
        <v>17.147204341427535</v>
      </c>
      <c r="L213" s="31">
        <f>([1]summary!AM66/[1]summary!AL66-1)*100</f>
        <v>7.2577624530905105</v>
      </c>
      <c r="M213" s="31">
        <f>([1]summary!AN66/[1]summary!AM66-1)*100</f>
        <v>14.099657750601423</v>
      </c>
      <c r="N213" s="31">
        <f>([1]summary!AO66/[1]summary!AN66-1)*100</f>
        <v>8.2895834187756812</v>
      </c>
      <c r="O213" s="31"/>
    </row>
    <row r="214" spans="1:15" s="41" customFormat="1" ht="12" customHeight="1" x14ac:dyDescent="0.2">
      <c r="A214" s="41" t="s">
        <v>65</v>
      </c>
      <c r="B214" s="52">
        <f>([1]summary!AC67/[1]summary!AB67-1)*100</f>
        <v>96.745253822570803</v>
      </c>
      <c r="C214" s="52">
        <f>([1]summary!AD67/[1]summary!AC67-1)*100</f>
        <v>-5.9798784367364854</v>
      </c>
      <c r="D214" s="52">
        <f>([1]summary!AE67/[1]summary!AD67-1)*100</f>
        <v>0.16326649232165646</v>
      </c>
      <c r="E214" s="52">
        <f>([1]summary!AF67/[1]summary!AE67-1)*100</f>
        <v>-33.358609428028764</v>
      </c>
      <c r="F214" s="52">
        <f>([1]summary!AG67/[1]summary!AF67-1)*100</f>
        <v>42.943218747465451</v>
      </c>
      <c r="G214" s="52">
        <f>([1]summary!AH67/[1]summary!AG67-1)*100</f>
        <v>23.372106494953869</v>
      </c>
      <c r="H214" s="52">
        <f>([1]summary!AI67/[1]summary!AH67-1)*100</f>
        <v>-4.4436537876190396</v>
      </c>
      <c r="I214" s="52">
        <f>([1]summary!AJ67/[1]summary!AI67-1)*100</f>
        <v>7.4091857249258819</v>
      </c>
      <c r="J214" s="52">
        <f>([1]summary!AK67/[1]summary!AJ67-1)*100</f>
        <v>15.588106935624179</v>
      </c>
      <c r="K214" s="52">
        <f>([1]summary!AL67/[1]summary!AK67-1)*100</f>
        <v>-22.840438778004547</v>
      </c>
      <c r="L214" s="52">
        <f>([1]summary!AM67/[1]summary!AL67-1)*100</f>
        <v>36.017993619609335</v>
      </c>
      <c r="M214" s="52">
        <f>([1]summary!AN67/[1]summary!AM67-1)*100</f>
        <v>29.617808780088328</v>
      </c>
      <c r="N214" s="52">
        <f>([1]summary!AO67/[1]summary!AN67-1)*100</f>
        <v>-3.509044087989821</v>
      </c>
      <c r="O214" s="52"/>
    </row>
    <row r="215" spans="1:15" s="38" customFormat="1" ht="12" customHeight="1" x14ac:dyDescent="0.2">
      <c r="A215" s="43" t="s">
        <v>69</v>
      </c>
      <c r="B215" s="61">
        <f>([1]summary!AC68/[1]summary!AB68-1)*100</f>
        <v>-4.9346832273933217E-2</v>
      </c>
      <c r="C215" s="61">
        <f>([1]summary!AD68/[1]summary!AC68-1)*100</f>
        <v>2.0350346134728303</v>
      </c>
      <c r="D215" s="61">
        <f>([1]summary!AE68/[1]summary!AD68-1)*100</f>
        <v>-2.091645777791129</v>
      </c>
      <c r="E215" s="61">
        <f>([1]summary!AF68/[1]summary!AE68-1)*100</f>
        <v>0.80296189281172659</v>
      </c>
      <c r="F215" s="61">
        <f>([1]summary!AG68/[1]summary!AF68-1)*100</f>
        <v>-0.92389927849523268</v>
      </c>
      <c r="G215" s="61">
        <f>([1]summary!AH68/[1]summary!AG68-1)*100</f>
        <v>1.5943218106355905</v>
      </c>
      <c r="H215" s="61">
        <f>([1]summary!AI68/[1]summary!AH68-1)*100</f>
        <v>4.7136454020822338</v>
      </c>
      <c r="I215" s="61">
        <f>([1]summary!AJ68/[1]summary!AI68-1)*100</f>
        <v>4.2148510866171218</v>
      </c>
      <c r="J215" s="61">
        <f>([1]summary!AK68/[1]summary!AJ68-1)*100</f>
        <v>-0.69773774262352761</v>
      </c>
      <c r="K215" s="61">
        <f>([1]summary!AL68/[1]summary!AK68-1)*100</f>
        <v>10.404863757628458</v>
      </c>
      <c r="L215" s="61">
        <f>([1]summary!AM68/[1]summary!AL68-1)*100</f>
        <v>5.1377192449018283</v>
      </c>
      <c r="M215" s="61">
        <f>([1]summary!AN68/[1]summary!AM68-1)*100</f>
        <v>0.88975753728264273</v>
      </c>
      <c r="N215" s="61">
        <f>([1]summary!AO68/[1]summary!AN68-1)*100</f>
        <v>2.3130875308785548</v>
      </c>
      <c r="O215" s="31"/>
    </row>
    <row r="216" spans="1:15" s="41" customFormat="1" ht="12" customHeight="1" x14ac:dyDescent="0.2">
      <c r="B216" s="60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</row>
    <row r="217" spans="1:15" ht="12" customHeight="1" x14ac:dyDescent="0.2">
      <c r="A217" s="2" t="s">
        <v>30</v>
      </c>
      <c r="B217" s="27">
        <f>([1]summary!AC70/[1]summary!AB70-1)*100</f>
        <v>2.1779096089489691</v>
      </c>
      <c r="C217" s="27">
        <f>([1]summary!AD70/[1]summary!AC70-1)*100</f>
        <v>2.1779096089489691</v>
      </c>
      <c r="D217" s="27">
        <f>([1]summary!AE70/[1]summary!AD70-1)*100</f>
        <v>2.1779096089489691</v>
      </c>
      <c r="E217" s="27">
        <f>([1]summary!AF70/[1]summary!AE70-1)*100</f>
        <v>2.1779096089489691</v>
      </c>
      <c r="F217" s="27">
        <f>([1]summary!AG70/[1]summary!AF70-1)*100</f>
        <v>2.1779096089489691</v>
      </c>
      <c r="G217" s="27">
        <f>([1]summary!AH70/[1]summary!AG70-1)*100</f>
        <v>1.3373440942277659</v>
      </c>
      <c r="H217" s="27">
        <f>([1]summary!AI70/[1]summary!AH70-1)*100</f>
        <v>1.3373440942277659</v>
      </c>
      <c r="I217" s="27">
        <f>([1]summary!AJ70/[1]summary!AI70-1)*100</f>
        <v>1.3373440942277659</v>
      </c>
      <c r="J217" s="27">
        <f>([1]summary!AK70/[1]summary!AJ70-1)*100</f>
        <v>1.3373440942277881</v>
      </c>
      <c r="K217" s="27">
        <f>([1]summary!AL70/[1]summary!AK70-1)*100</f>
        <v>1.3373440942277659</v>
      </c>
      <c r="L217" s="27">
        <f>([1]summary!AM70/[1]summary!AL70-1)*100</f>
        <v>1.3373440942277659</v>
      </c>
      <c r="M217" s="27">
        <f>([1]summary!AN70/[1]summary!AM70-1)*100</f>
        <v>1.3373440942277659</v>
      </c>
      <c r="N217" s="27">
        <f>([1]summary!AO70/[1]summary!AN70-1)*100</f>
        <v>1.3373440942277659</v>
      </c>
      <c r="O217" s="26"/>
    </row>
    <row r="218" spans="1:15" s="38" customFormat="1" ht="12" customHeight="1" x14ac:dyDescent="0.2">
      <c r="A218" s="47" t="s">
        <v>71</v>
      </c>
      <c r="B218" s="55">
        <f>([1]summary!AC71/[1]summary!AB71-1)*100</f>
        <v>-2.1797827434001604</v>
      </c>
      <c r="C218" s="55">
        <f t="shared" ref="C218:J218" si="34">(C189/B189-1)*100</f>
        <v>-0.13982963247434199</v>
      </c>
      <c r="D218" s="55">
        <f t="shared" si="34"/>
        <v>-4.1785503374265121</v>
      </c>
      <c r="E218" s="55">
        <f t="shared" si="34"/>
        <v>-1.3456408742353321</v>
      </c>
      <c r="F218" s="55">
        <f t="shared" si="34"/>
        <v>-3.035694211513329</v>
      </c>
      <c r="G218" s="55">
        <f t="shared" si="34"/>
        <v>0.25358639374724046</v>
      </c>
      <c r="H218" s="55">
        <f t="shared" si="34"/>
        <v>3.3317444206106828</v>
      </c>
      <c r="I218" s="55">
        <f t="shared" si="34"/>
        <v>2.8395326699244716</v>
      </c>
      <c r="J218" s="55">
        <f t="shared" si="34"/>
        <v>-2.0082249589638113</v>
      </c>
      <c r="K218" s="55">
        <f>(K189/J189-1)*100</f>
        <v>8.9478560391017545</v>
      </c>
      <c r="L218" s="55">
        <f>(L189/K189-1)*100</f>
        <v>3.7502217811632432</v>
      </c>
      <c r="M218" s="55">
        <f>(M189/L189-1)*100</f>
        <v>-0.4416797785117943</v>
      </c>
      <c r="N218" s="55">
        <f>(N189/M189-1)*100</f>
        <v>0.96286659707944811</v>
      </c>
      <c r="O218" s="53"/>
    </row>
    <row r="219" spans="1:15" ht="6.4" customHeight="1" x14ac:dyDescent="0.2">
      <c r="A219" s="49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1"/>
    </row>
    <row r="220" spans="1:15" ht="12" customHeight="1" x14ac:dyDescent="0.2">
      <c r="A220" s="30" t="s">
        <v>35</v>
      </c>
    </row>
    <row r="221" spans="1:15" ht="12" customHeight="1" x14ac:dyDescent="0.2">
      <c r="A221" s="30" t="s">
        <v>36</v>
      </c>
    </row>
    <row r="223" spans="1:15" s="38" customFormat="1" ht="12" customHeight="1" x14ac:dyDescent="0.2">
      <c r="A223" s="1" t="s">
        <v>73</v>
      </c>
    </row>
    <row r="224" spans="1:15" s="38" customFormat="1" ht="12" customHeight="1" x14ac:dyDescent="0.2">
      <c r="A224" s="57" t="s">
        <v>40</v>
      </c>
      <c r="B224" s="39">
        <v>2006</v>
      </c>
      <c r="C224" s="39" t="s">
        <v>67</v>
      </c>
      <c r="D224" s="39">
        <v>2008</v>
      </c>
      <c r="E224" s="39">
        <v>2009</v>
      </c>
      <c r="F224" s="39">
        <v>2010</v>
      </c>
      <c r="G224" s="39">
        <v>2011</v>
      </c>
      <c r="H224" s="39">
        <v>2012</v>
      </c>
      <c r="I224" s="39">
        <v>2013</v>
      </c>
      <c r="J224" s="39">
        <v>2014</v>
      </c>
      <c r="K224" s="39">
        <v>2015</v>
      </c>
      <c r="L224" s="39">
        <v>2016</v>
      </c>
      <c r="M224" s="39" t="s">
        <v>6</v>
      </c>
      <c r="N224" s="3" t="s">
        <v>7</v>
      </c>
      <c r="O224" s="40"/>
    </row>
    <row r="225" spans="1:15" s="38" customFormat="1" ht="6.4" customHeight="1" x14ac:dyDescent="0.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</row>
    <row r="226" spans="1:15" ht="12" customHeight="1" x14ac:dyDescent="0.2">
      <c r="A226" s="2" t="s">
        <v>41</v>
      </c>
      <c r="B226" s="31">
        <f>[1]summary!AC3/[1]summary!AC$21*100</f>
        <v>22.041895021665621</v>
      </c>
      <c r="C226" s="31">
        <f>[1]summary!AD3/[1]summary!AD$21*100</f>
        <v>23.1652354164213</v>
      </c>
      <c r="D226" s="31">
        <f>[1]summary!AE3/[1]summary!AE$21*100</f>
        <v>24.693169275400287</v>
      </c>
      <c r="E226" s="31">
        <f>[1]summary!AF3/[1]summary!AF$21*100</f>
        <v>26.610838456328722</v>
      </c>
      <c r="F226" s="31">
        <f>[1]summary!AG3/[1]summary!AG$21*100</f>
        <v>24.06438034470974</v>
      </c>
      <c r="G226" s="31">
        <f>[1]summary!AH3/[1]summary!AH$21*100</f>
        <v>25.073639026597867</v>
      </c>
      <c r="H226" s="31">
        <f>[1]summary!AI3/[1]summary!AI$21*100</f>
        <v>24.33562182323994</v>
      </c>
      <c r="I226" s="31">
        <f>[1]summary!AJ3/[1]summary!AJ$21*100</f>
        <v>23.047916654931775</v>
      </c>
      <c r="J226" s="31">
        <f>[1]summary!AK3/[1]summary!AK$21*100</f>
        <v>23.744613462491291</v>
      </c>
      <c r="K226" s="31">
        <f>[1]summary!AL3/[1]summary!AL$21*100</f>
        <v>21.576395294220763</v>
      </c>
      <c r="L226" s="31">
        <f>[1]summary!AM3/[1]summary!AM$21*100</f>
        <v>26.321156204860518</v>
      </c>
      <c r="M226" s="31">
        <f>[1]summary!AN3/[1]summary!AN$21*100</f>
        <v>30.511126365929954</v>
      </c>
      <c r="N226" s="31">
        <f>[1]summary!AO3/[1]summary!AO$21*100</f>
        <v>28.615607661235849</v>
      </c>
      <c r="O226" s="31"/>
    </row>
    <row r="227" spans="1:15" ht="12" customHeight="1" x14ac:dyDescent="0.2">
      <c r="A227" s="2" t="s">
        <v>42</v>
      </c>
      <c r="B227" s="31">
        <f>[1]summary!AC4/[1]summary!AC$21*100</f>
        <v>9.7473014113030956E-2</v>
      </c>
      <c r="C227" s="31">
        <f>[1]summary!AD4/[1]summary!AD$21*100</f>
        <v>9.1876103957591659E-2</v>
      </c>
      <c r="D227" s="31">
        <f>[1]summary!AE4/[1]summary!AE$21*100</f>
        <v>8.6449210007706861E-2</v>
      </c>
      <c r="E227" s="31">
        <f>[1]summary!AF4/[1]summary!AF$21*100</f>
        <v>8.6603165209335753E-2</v>
      </c>
      <c r="F227" s="31">
        <f>[1]summary!AG4/[1]summary!AG$21*100</f>
        <v>9.9261187344660565E-2</v>
      </c>
      <c r="G227" s="31">
        <f>[1]summary!AH4/[1]summary!AH$21*100</f>
        <v>0.11909064983775981</v>
      </c>
      <c r="H227" s="31">
        <f>[1]summary!AI4/[1]summary!AI$21*100</f>
        <v>0.15279553188701622</v>
      </c>
      <c r="I227" s="31">
        <f>[1]summary!AJ4/[1]summary!AJ$21*100</f>
        <v>0.27041694234343705</v>
      </c>
      <c r="J227" s="31">
        <f>[1]summary!AK4/[1]summary!AK$21*100</f>
        <v>0.25601652654588691</v>
      </c>
      <c r="K227" s="31">
        <f>[1]summary!AL4/[1]summary!AL$21*100</f>
        <v>0.45764521994784374</v>
      </c>
      <c r="L227" s="31">
        <f>[1]summary!AM4/[1]summary!AM$21*100</f>
        <v>0.51935943608683244</v>
      </c>
      <c r="M227" s="31">
        <f>[1]summary!AN4/[1]summary!AN$21*100</f>
        <v>0.36852097501164294</v>
      </c>
      <c r="N227" s="31">
        <f>[1]summary!AO4/[1]summary!AO$21*100</f>
        <v>0.39469948598656784</v>
      </c>
      <c r="O227" s="31"/>
    </row>
    <row r="228" spans="1:15" ht="12" customHeight="1" x14ac:dyDescent="0.2">
      <c r="A228" s="2" t="s">
        <v>43</v>
      </c>
      <c r="B228" s="31">
        <f>[1]summary!AC5/[1]summary!AC$21*100</f>
        <v>4.637269291154082</v>
      </c>
      <c r="C228" s="31">
        <f>[1]summary!AD5/[1]summary!AD$21*100</f>
        <v>5.477549319923809</v>
      </c>
      <c r="D228" s="31">
        <f>[1]summary!AE5/[1]summary!AE$21*100</f>
        <v>5.2140096826151439</v>
      </c>
      <c r="E228" s="31">
        <f>[1]summary!AF5/[1]summary!AF$21*100</f>
        <v>4.8094495853621595</v>
      </c>
      <c r="F228" s="31">
        <f>[1]summary!AG5/[1]summary!AG$21*100</f>
        <v>5.6144447606778751</v>
      </c>
      <c r="G228" s="31">
        <f>[1]summary!AH5/[1]summary!AH$21*100</f>
        <v>5.7885529939087581</v>
      </c>
      <c r="H228" s="31">
        <f>[1]summary!AI5/[1]summary!AI$21*100</f>
        <v>4.9690644400973998</v>
      </c>
      <c r="I228" s="31">
        <f>[1]summary!AJ5/[1]summary!AJ$21*100</f>
        <v>4.5154479270451402</v>
      </c>
      <c r="J228" s="31">
        <f>[1]summary!AK5/[1]summary!AK$21*100</f>
        <v>4.6485654343148806</v>
      </c>
      <c r="K228" s="31">
        <f>[1]summary!AL5/[1]summary!AL$21*100</f>
        <v>3.8450524097937326</v>
      </c>
      <c r="L228" s="31">
        <f>[1]summary!AM5/[1]summary!AM$21*100</f>
        <v>4.2080803534370386</v>
      </c>
      <c r="M228" s="31">
        <f>[1]summary!AN5/[1]summary!AN$21*100</f>
        <v>4.3101111757865889</v>
      </c>
      <c r="N228" s="31">
        <f>[1]summary!AO5/[1]summary!AO$21*100</f>
        <v>4.076819374793109</v>
      </c>
      <c r="O228" s="31"/>
    </row>
    <row r="229" spans="1:15" ht="12" customHeight="1" x14ac:dyDescent="0.2">
      <c r="A229" s="2" t="s">
        <v>44</v>
      </c>
      <c r="B229" s="31">
        <f>[1]summary!AC6/[1]summary!AC$21*100</f>
        <v>0.34311992116032702</v>
      </c>
      <c r="C229" s="31">
        <f>[1]summary!AD6/[1]summary!AD$21*100</f>
        <v>0.33590760564211747</v>
      </c>
      <c r="D229" s="31">
        <f>[1]summary!AE6/[1]summary!AE$21*100</f>
        <v>1.2763536591286184</v>
      </c>
      <c r="E229" s="31">
        <f>[1]summary!AF6/[1]summary!AF$21*100</f>
        <v>1.1077880391356809</v>
      </c>
      <c r="F229" s="31">
        <f>[1]summary!AG6/[1]summary!AG$21*100</f>
        <v>1.1862675142183503</v>
      </c>
      <c r="G229" s="31">
        <f>[1]summary!AH6/[1]summary!AH$21*100</f>
        <v>0.96495778742474592</v>
      </c>
      <c r="H229" s="31">
        <f>[1]summary!AI6/[1]summary!AI$21*100</f>
        <v>0.87358510352893415</v>
      </c>
      <c r="I229" s="31">
        <f>[1]summary!AJ6/[1]summary!AJ$21*100</f>
        <v>0.6730949759246927</v>
      </c>
      <c r="J229" s="31">
        <f>[1]summary!AK6/[1]summary!AK$21*100</f>
        <v>0.95143177680076574</v>
      </c>
      <c r="K229" s="31">
        <f>[1]summary!AL6/[1]summary!AL$21*100</f>
        <v>1.0408055197670605</v>
      </c>
      <c r="L229" s="31">
        <f>[1]summary!AM6/[1]summary!AM$21*100</f>
        <v>0.91506729508113416</v>
      </c>
      <c r="M229" s="31">
        <f>[1]summary!AN6/[1]summary!AN$21*100</f>
        <v>0.86180438063721587</v>
      </c>
      <c r="N229" s="31">
        <f>[1]summary!AO6/[1]summary!AO$21*100</f>
        <v>0.80306017639621041</v>
      </c>
      <c r="O229" s="31"/>
    </row>
    <row r="230" spans="1:15" ht="12" customHeight="1" x14ac:dyDescent="0.2">
      <c r="A230" s="2" t="s">
        <v>45</v>
      </c>
      <c r="B230" s="31">
        <f>[1]summary!AC7/[1]summary!AC$21*100</f>
        <v>4.8736507056515483</v>
      </c>
      <c r="C230" s="31">
        <f>[1]summary!AD7/[1]summary!AD$21*100</f>
        <v>4.5938051978795826</v>
      </c>
      <c r="D230" s="31">
        <f>[1]summary!AE7/[1]summary!AE$21*100</f>
        <v>4.3224605003853434</v>
      </c>
      <c r="E230" s="31">
        <f>[1]summary!AF7/[1]summary!AF$21*100</f>
        <v>4.3301582604667876</v>
      </c>
      <c r="F230" s="31">
        <f>[1]summary!AG7/[1]summary!AG$21*100</f>
        <v>4.9630593672330283</v>
      </c>
      <c r="G230" s="31">
        <f>[1]summary!AH7/[1]summary!AH$21*100</f>
        <v>5.9545324918879903</v>
      </c>
      <c r="H230" s="31">
        <f>[1]summary!AI7/[1]summary!AI$21*100</f>
        <v>7.6397765943508098</v>
      </c>
      <c r="I230" s="31">
        <f>[1]summary!AJ7/[1]summary!AJ$21*100</f>
        <v>9.0138980781145666</v>
      </c>
      <c r="J230" s="31">
        <f>[1]summary!AK7/[1]summary!AK$21*100</f>
        <v>8.5338842181962313</v>
      </c>
      <c r="K230" s="31">
        <f>[1]summary!AL7/[1]summary!AL$21*100</f>
        <v>9.8787158190333333</v>
      </c>
      <c r="L230" s="31">
        <f>[1]summary!AM7/[1]summary!AM$21*100</f>
        <v>9.0520395928725677</v>
      </c>
      <c r="M230" s="31">
        <f>[1]summary!AN7/[1]summary!AN$21*100</f>
        <v>6.9456182490457516</v>
      </c>
      <c r="N230" s="31">
        <f>[1]summary!AO7/[1]summary!AO$21*100</f>
        <v>7.1961291971973154</v>
      </c>
      <c r="O230" s="31"/>
    </row>
    <row r="231" spans="1:15" ht="12" customHeight="1" x14ac:dyDescent="0.2">
      <c r="A231" s="2" t="s">
        <v>46</v>
      </c>
      <c r="B231" s="31">
        <f>[1]summary!AC8/[1]summary!AC$21*100</f>
        <v>4.5769305726904266</v>
      </c>
      <c r="C231" s="31">
        <f>[1]summary!AD8/[1]summary!AD$21*100</f>
        <v>6.2057947479305327</v>
      </c>
      <c r="D231" s="31">
        <f>[1]summary!AE8/[1]summary!AE$21*100</f>
        <v>7.3234488197156988</v>
      </c>
      <c r="E231" s="31">
        <f>[1]summary!AF8/[1]summary!AF$21*100</f>
        <v>7.5779910700305724</v>
      </c>
      <c r="F231" s="31">
        <f>[1]summary!AG8/[1]summary!AG$21*100</f>
        <v>6.5941201326987722</v>
      </c>
      <c r="G231" s="31">
        <f>[1]summary!AH8/[1]summary!AH$21*100</f>
        <v>6.3362723530631646</v>
      </c>
      <c r="H231" s="31">
        <f>[1]summary!AI8/[1]summary!AI$21*100</f>
        <v>5.6203408285292102</v>
      </c>
      <c r="I231" s="31">
        <f>[1]summary!AJ8/[1]summary!AJ$21*100</f>
        <v>4.742844741350611</v>
      </c>
      <c r="J231" s="31">
        <f>[1]summary!AK8/[1]summary!AK$21*100</f>
        <v>4.0601809043008341</v>
      </c>
      <c r="K231" s="31">
        <f>[1]summary!AL8/[1]summary!AL$21*100</f>
        <v>6.4168094330625562</v>
      </c>
      <c r="L231" s="31">
        <f>[1]summary!AM8/[1]summary!AM$21*100</f>
        <v>8.0209979312618866</v>
      </c>
      <c r="M231" s="31">
        <f>[1]summary!AN8/[1]summary!AN$21*100</f>
        <v>8.1034419211025241</v>
      </c>
      <c r="N231" s="31">
        <f>[1]summary!AO8/[1]summary!AO$21*100</f>
        <v>5.6031924371884516</v>
      </c>
      <c r="O231" s="31"/>
    </row>
    <row r="232" spans="1:15" ht="12" customHeight="1" x14ac:dyDescent="0.2">
      <c r="A232" s="2" t="s">
        <v>47</v>
      </c>
      <c r="B232" s="31">
        <f>[1]summary!AC9/[1]summary!AC$21*100</f>
        <v>0.76373115562288441</v>
      </c>
      <c r="C232" s="31">
        <f>[1]summary!AD9/[1]summary!AD$21*100</f>
        <v>0.66227807531782057</v>
      </c>
      <c r="D232" s="31">
        <f>[1]summary!AE9/[1]summary!AE$21*100</f>
        <v>0.57587302567691356</v>
      </c>
      <c r="E232" s="31">
        <f>[1]summary!AF9/[1]summary!AF$21*100</f>
        <v>0.61374761544212764</v>
      </c>
      <c r="F232" s="31">
        <f>[1]summary!AG9/[1]summary!AG$21*100</f>
        <v>0.54186311691117905</v>
      </c>
      <c r="G232" s="31">
        <f>[1]summary!AH9/[1]summary!AH$21*100</f>
        <v>0.60821906438255247</v>
      </c>
      <c r="H232" s="31">
        <f>[1]summary!AI9/[1]summary!AI$21*100</f>
        <v>0.53101472849303821</v>
      </c>
      <c r="I232" s="31">
        <f>[1]summary!AJ9/[1]summary!AJ$21*100</f>
        <v>0.54908389860893037</v>
      </c>
      <c r="J232" s="31">
        <f>[1]summary!AK9/[1]summary!AK$21*100</f>
        <v>0.57026393855423718</v>
      </c>
      <c r="K232" s="31">
        <f>[1]summary!AL9/[1]summary!AL$21*100</f>
        <v>0.5350536873344035</v>
      </c>
      <c r="L232" s="31">
        <f>[1]summary!AM9/[1]summary!AM$21*100</f>
        <v>0.61500935834392556</v>
      </c>
      <c r="M232" s="31">
        <f>[1]summary!AN9/[1]summary!AN$21*100</f>
        <v>0.83406406794086685</v>
      </c>
      <c r="N232" s="31">
        <f>[1]summary!AO9/[1]summary!AO$21*100</f>
        <v>0.77612418078500356</v>
      </c>
      <c r="O232" s="31"/>
    </row>
    <row r="233" spans="1:15" ht="12" customHeight="1" x14ac:dyDescent="0.2">
      <c r="A233" s="2" t="s">
        <v>48</v>
      </c>
      <c r="B233" s="31">
        <f>[1]summary!AC10/[1]summary!AC$21*100</f>
        <v>4.4328763455083946</v>
      </c>
      <c r="C233" s="31">
        <f>[1]summary!AD10/[1]summary!AD$21*100</f>
        <v>5.1068258630229924</v>
      </c>
      <c r="D233" s="31">
        <f>[1]summary!AE10/[1]summary!AE$21*100</f>
        <v>4.49986891753184</v>
      </c>
      <c r="E233" s="31">
        <f>[1]summary!AF10/[1]summary!AF$21*100</f>
        <v>6.6847676993467235</v>
      </c>
      <c r="F233" s="31">
        <f>[1]summary!AG10/[1]summary!AG$21*100</f>
        <v>7.4068095803209433</v>
      </c>
      <c r="G233" s="31">
        <f>[1]summary!AH10/[1]summary!AH$21*100</f>
        <v>7.172082236994946</v>
      </c>
      <c r="H233" s="31">
        <f>[1]summary!AI10/[1]summary!AI$21*100</f>
        <v>7.2932197185472587</v>
      </c>
      <c r="I233" s="31">
        <f>[1]summary!AJ10/[1]summary!AJ$21*100</f>
        <v>7.5062148585902007</v>
      </c>
      <c r="J233" s="31">
        <f>[1]summary!AK10/[1]summary!AK$21*100</f>
        <v>7.4310982586373573</v>
      </c>
      <c r="K233" s="31">
        <f>[1]summary!AL10/[1]summary!AL$21*100</f>
        <v>5.3702675922553196</v>
      </c>
      <c r="L233" s="31">
        <f>[1]summary!AM10/[1]summary!AM$21*100</f>
        <v>5.0247330799284047</v>
      </c>
      <c r="M233" s="31">
        <f>[1]summary!AN10/[1]summary!AN$21*100</f>
        <v>4.5391985856088644</v>
      </c>
      <c r="N233" s="31">
        <f>[1]summary!AO10/[1]summary!AO$21*100</f>
        <v>4.0035265905871853</v>
      </c>
      <c r="O233" s="31"/>
    </row>
    <row r="234" spans="1:15" ht="12" customHeight="1" x14ac:dyDescent="0.2">
      <c r="A234" s="2" t="s">
        <v>49</v>
      </c>
      <c r="B234" s="31">
        <f>[1]summary!AC11/[1]summary!AC$21*100</f>
        <v>5.8838861675856204</v>
      </c>
      <c r="C234" s="31">
        <f>[1]summary!AD11/[1]summary!AD$21*100</f>
        <v>4.5205430857811626</v>
      </c>
      <c r="D234" s="31">
        <f>[1]summary!AE11/[1]summary!AE$21*100</f>
        <v>3.7190313881329566</v>
      </c>
      <c r="E234" s="31">
        <f>[1]summary!AF11/[1]summary!AF$21*100</f>
        <v>2.9306281063882706</v>
      </c>
      <c r="F234" s="31">
        <f>[1]summary!AG11/[1]summary!AG$21*100</f>
        <v>3.4069347873099205</v>
      </c>
      <c r="G234" s="31">
        <f>[1]summary!AH11/[1]summary!AH$21*100</f>
        <v>2.4589939654861368</v>
      </c>
      <c r="H234" s="31">
        <f>[1]summary!AI11/[1]summary!AI$21*100</f>
        <v>2.2489255753604298</v>
      </c>
      <c r="I234" s="31">
        <f>[1]summary!AJ11/[1]summary!AJ$21*100</f>
        <v>2.663663776762272</v>
      </c>
      <c r="J234" s="31">
        <f>[1]summary!AK11/[1]summary!AK$21*100</f>
        <v>2.3467801121189216</v>
      </c>
      <c r="K234" s="31">
        <f>[1]summary!AL11/[1]summary!AL$21*100</f>
        <v>1.9460592353751645</v>
      </c>
      <c r="L234" s="31">
        <f>[1]summary!AM11/[1]summary!AM$21*100</f>
        <v>2.5527552018115194</v>
      </c>
      <c r="M234" s="31">
        <f>[1]summary!AN11/[1]summary!AN$21*100</f>
        <v>2.546492816658946</v>
      </c>
      <c r="N234" s="31">
        <f>[1]summary!AO11/[1]summary!AO$21*100</f>
        <v>2.5095355209335124</v>
      </c>
      <c r="O234" s="31"/>
    </row>
    <row r="235" spans="1:15" ht="12" customHeight="1" x14ac:dyDescent="0.2">
      <c r="A235" s="2" t="s">
        <v>50</v>
      </c>
      <c r="B235" s="31">
        <f>[1]summary!AC12/[1]summary!AC$21*100</f>
        <v>7.2656702926686227</v>
      </c>
      <c r="C235" s="31">
        <f>[1]summary!AD12/[1]summary!AD$21*100</f>
        <v>6.3382136928426922</v>
      </c>
      <c r="D235" s="31">
        <f>[1]summary!AE12/[1]summary!AE$21*100</f>
        <v>6.8426387635273516</v>
      </c>
      <c r="E235" s="31">
        <f>[1]summary!AF12/[1]summary!AF$21*100</f>
        <v>7.2052176282083842</v>
      </c>
      <c r="F235" s="31">
        <f>[1]summary!AG12/[1]summary!AG$21*100</f>
        <v>5.6115592124869194</v>
      </c>
      <c r="G235" s="31">
        <f>[1]summary!AH12/[1]summary!AH$21*100</f>
        <v>5.0103643975048655</v>
      </c>
      <c r="H235" s="31">
        <f>[1]summary!AI12/[1]summary!AI$21*100</f>
        <v>5.8760943894866688</v>
      </c>
      <c r="I235" s="31">
        <f>[1]summary!AJ12/[1]summary!AJ$21*100</f>
        <v>5.8787361981245674</v>
      </c>
      <c r="J235" s="31">
        <f>[1]summary!AK12/[1]summary!AK$21*100</f>
        <v>7.2052312681468837</v>
      </c>
      <c r="K235" s="31">
        <f>[1]summary!AL12/[1]summary!AL$21*100</f>
        <v>7.519574414316688</v>
      </c>
      <c r="L235" s="31">
        <f>[1]summary!AM12/[1]summary!AM$21*100</f>
        <v>7.0499758290675505</v>
      </c>
      <c r="M235" s="31">
        <f>[1]summary!AN12/[1]summary!AN$21*100</f>
        <v>7.5994334458988009</v>
      </c>
      <c r="N235" s="31">
        <f>[1]summary!AO12/[1]summary!AO$21*100</f>
        <v>6.8149519846037077</v>
      </c>
      <c r="O235" s="31"/>
    </row>
    <row r="236" spans="1:15" ht="12" customHeight="1" x14ac:dyDescent="0.2">
      <c r="A236" s="2" t="s">
        <v>51</v>
      </c>
      <c r="B236" s="31">
        <f>[1]summary!AC13/[1]summary!AC$21*100</f>
        <v>11.066181012935111</v>
      </c>
      <c r="C236" s="31">
        <f>[1]summary!AD13/[1]summary!AD$21*100</f>
        <v>10.322245657784133</v>
      </c>
      <c r="D236" s="31">
        <f>[1]summary!AE13/[1]summary!AE$21*100</f>
        <v>10.035084480590486</v>
      </c>
      <c r="E236" s="31">
        <f>[1]summary!AF13/[1]summary!AF$21*100</f>
        <v>10.236357956153222</v>
      </c>
      <c r="F236" s="31">
        <f>[1]summary!AG13/[1]summary!AG$21*100</f>
        <v>10.725696763615668</v>
      </c>
      <c r="G236" s="31">
        <f>[1]summary!AH13/[1]summary!AH$21*100</f>
        <v>10.632829749418043</v>
      </c>
      <c r="H236" s="31">
        <f>[1]summary!AI13/[1]summary!AI$21*100</f>
        <v>10.557910734571154</v>
      </c>
      <c r="I236" s="31">
        <f>[1]summary!AJ13/[1]summary!AJ$21*100</f>
        <v>10.478345697456612</v>
      </c>
      <c r="J236" s="31">
        <f>[1]summary!AK13/[1]summary!AK$21*100</f>
        <v>11.002681274373279</v>
      </c>
      <c r="K236" s="31">
        <f>[1]summary!AL13/[1]summary!AL$21*100</f>
        <v>10.412862556332177</v>
      </c>
      <c r="L236" s="31">
        <f>[1]summary!AM13/[1]summary!AM$21*100</f>
        <v>10.50294290773401</v>
      </c>
      <c r="M236" s="31">
        <f>[1]summary!AN13/[1]summary!AN$21*100</f>
        <v>10.796819245359133</v>
      </c>
      <c r="N236" s="31">
        <f>[1]summary!AO13/[1]summary!AO$21*100</f>
        <v>10.318970681351223</v>
      </c>
      <c r="O236" s="31"/>
    </row>
    <row r="237" spans="1:15" ht="12" customHeight="1" x14ac:dyDescent="0.2">
      <c r="A237" s="2" t="s">
        <v>52</v>
      </c>
      <c r="B237" s="31">
        <f>[1]summary!AC14/[1]summary!AC$21*100</f>
        <v>0.96186123656221323</v>
      </c>
      <c r="C237" s="31">
        <f>[1]summary!AD14/[1]summary!AD$21*100</f>
        <v>0.95142293267627931</v>
      </c>
      <c r="D237" s="31">
        <f>[1]summary!AE14/[1]summary!AE$21*100</f>
        <v>0.97637348370169585</v>
      </c>
      <c r="E237" s="31">
        <f>[1]summary!AF14/[1]summary!AF$21*100</f>
        <v>0.97690314584717597</v>
      </c>
      <c r="F237" s="31">
        <f>[1]summary!AG14/[1]summary!AG$21*100</f>
        <v>0.98485365650051659</v>
      </c>
      <c r="G237" s="31">
        <f>[1]summary!AH14/[1]summary!AH$21*100</f>
        <v>0.98539965880487312</v>
      </c>
      <c r="H237" s="31">
        <f>[1]summary!AI14/[1]summary!AI$21*100</f>
        <v>0.98049730914697086</v>
      </c>
      <c r="I237" s="31">
        <f>[1]summary!AJ14/[1]summary!AJ$21*100</f>
        <v>0.97336127781201476</v>
      </c>
      <c r="J237" s="31">
        <f>[1]summary!AK14/[1]summary!AK$21*100</f>
        <v>0.98807734500972366</v>
      </c>
      <c r="K237" s="31">
        <f>[1]summary!AL14/[1]summary!AL$21*100</f>
        <v>0.96540664325296699</v>
      </c>
      <c r="L237" s="31">
        <f>[1]summary!AM14/[1]summary!AM$21*100</f>
        <v>1.0177058242860639</v>
      </c>
      <c r="M237" s="31">
        <f>[1]summary!AN14/[1]summary!AN$21*100</f>
        <v>1.0525118306117247</v>
      </c>
      <c r="N237" s="31">
        <f>[1]summary!AO14/[1]summary!AO$21*100</f>
        <v>1.0331083672261927</v>
      </c>
      <c r="O237" s="31"/>
    </row>
    <row r="238" spans="1:15" ht="12" customHeight="1" x14ac:dyDescent="0.2">
      <c r="A238" s="2" t="s">
        <v>53</v>
      </c>
      <c r="B238" s="31">
        <f>[1]summary!AC15/[1]summary!AC$21*100</f>
        <v>28.58255545280884</v>
      </c>
      <c r="C238" s="31">
        <f>[1]summary!AD15/[1]summary!AD$21*100</f>
        <v>26.728503079438564</v>
      </c>
      <c r="D238" s="31">
        <f>[1]summary!AE15/[1]summary!AE$21*100</f>
        <v>27.544287637437982</v>
      </c>
      <c r="E238" s="31">
        <f>[1]summary!AF15/[1]summary!AF$21*100</f>
        <v>23.846979536702705</v>
      </c>
      <c r="F238" s="31">
        <f>[1]summary!AG15/[1]summary!AG$21*100</f>
        <v>26.629980308293806</v>
      </c>
      <c r="G238" s="31">
        <f>[1]summary!AH15/[1]summary!AH$21*100</f>
        <v>26.801621087140909</v>
      </c>
      <c r="H238" s="31">
        <f>[1]summary!AI15/[1]summary!AI$21*100</f>
        <v>26.409541699913554</v>
      </c>
      <c r="I238" s="31">
        <f>[1]summary!AJ15/[1]summary!AJ$21*100</f>
        <v>26.522407782014895</v>
      </c>
      <c r="J238" s="31">
        <f>[1]summary!AK15/[1]summary!AK$21*100</f>
        <v>26.589148328468511</v>
      </c>
      <c r="K238" s="31">
        <f>[1]summary!AL15/[1]summary!AL$21*100</f>
        <v>26.2320510839867</v>
      </c>
      <c r="L238" s="31">
        <f>[1]summary!AM15/[1]summary!AM$21*100</f>
        <v>25.704427868735635</v>
      </c>
      <c r="M238" s="31">
        <f>[1]summary!AN15/[1]summary!AN$21*100</f>
        <v>26.552602434959788</v>
      </c>
      <c r="N238" s="31">
        <f>[1]summary!AO15/[1]summary!AO$21*100</f>
        <v>30.986314789296067</v>
      </c>
      <c r="O238" s="31"/>
    </row>
    <row r="239" spans="1:15" ht="12" customHeight="1" x14ac:dyDescent="0.2">
      <c r="A239" s="2" t="s">
        <v>54</v>
      </c>
      <c r="B239" s="31">
        <f>[1]summary!AC16/[1]summary!AC$21*100</f>
        <v>1.6208847026568158</v>
      </c>
      <c r="C239" s="31">
        <f>[1]summary!AD16/[1]summary!AD$21*100</f>
        <v>1.5935154216856378</v>
      </c>
      <c r="D239" s="31">
        <f>[1]summary!AE16/[1]summary!AE$21*100</f>
        <v>1.5046730100192494</v>
      </c>
      <c r="E239" s="31">
        <f>[1]summary!AF16/[1]summary!AF$21*100</f>
        <v>1.6497874659428924</v>
      </c>
      <c r="F239" s="31">
        <f>[1]summary!AG16/[1]summary!AG$21*100</f>
        <v>1.6409885742308092</v>
      </c>
      <c r="G239" s="31">
        <f>[1]summary!AH16/[1]summary!AH$21*100</f>
        <v>1.618810076839573</v>
      </c>
      <c r="H239" s="31">
        <f>[1]summary!AI16/[1]summary!AI$21*100</f>
        <v>1.5418397466916851</v>
      </c>
      <c r="I239" s="31">
        <f>[1]summary!AJ16/[1]summary!AJ$21*100</f>
        <v>1.4740562499337857</v>
      </c>
      <c r="J239" s="31">
        <f>[1]summary!AK16/[1]summary!AK$21*100</f>
        <v>1.4678389980232764</v>
      </c>
      <c r="K239" s="31">
        <f>[1]summary!AL16/[1]summary!AL$21*100</f>
        <v>1.3093720598709369</v>
      </c>
      <c r="L239" s="31">
        <f>[1]summary!AM16/[1]summary!AM$21*100</f>
        <v>1.2840373693853693</v>
      </c>
      <c r="M239" s="31">
        <f>[1]summary!AN16/[1]summary!AN$21*100</f>
        <v>1.2819493972324043</v>
      </c>
      <c r="N239" s="31">
        <f>[1]summary!AO16/[1]summary!AO$21*100</f>
        <v>1.2119046422650583</v>
      </c>
      <c r="O239" s="31"/>
    </row>
    <row r="240" spans="1:15" s="41" customFormat="1" ht="12" customHeight="1" x14ac:dyDescent="0.2">
      <c r="A240" s="41" t="s">
        <v>12</v>
      </c>
      <c r="B240" s="52">
        <f>-[1]summary!AC17/[1]summary!AC$21*100</f>
        <v>3.8416582104225001</v>
      </c>
      <c r="C240" s="52">
        <f>-[1]summary!AD17/[1]summary!AD$21*100</f>
        <v>3.6544754500933649</v>
      </c>
      <c r="D240" s="52">
        <f>-[1]summary!AE17/[1]summary!AE$21*100</f>
        <v>3.8679314235298827</v>
      </c>
      <c r="E240" s="52">
        <f>-[1]summary!AF17/[1]summary!AF$21*100</f>
        <v>4.4320267725446962</v>
      </c>
      <c r="F240" s="52">
        <f>-[1]summary!AG17/[1]summary!AG$21*100</f>
        <v>3.9632789683061507</v>
      </c>
      <c r="G240" s="52">
        <f>-[1]summary!AH17/[1]summary!AH$21*100</f>
        <v>3.2849487066044167</v>
      </c>
      <c r="H240" s="52">
        <f>-[1]summary!AI17/[1]summary!AI$21*100</f>
        <v>3.2275295249562421</v>
      </c>
      <c r="I240" s="52">
        <f>-[1]summary!AJ17/[1]summary!AJ$21*100</f>
        <v>2.80617655507944</v>
      </c>
      <c r="J240" s="52">
        <f>-[1]summary!AK17/[1]summary!AK$21*100</f>
        <v>2.8455298989917157</v>
      </c>
      <c r="K240" s="52">
        <f>-[1]summary!AL17/[1]summary!AL$21*100</f>
        <v>3.0914091954471381</v>
      </c>
      <c r="L240" s="52">
        <f>-[1]summary!AM17/[1]summary!AM$21*100</f>
        <v>2.8737447460567016</v>
      </c>
      <c r="M240" s="52">
        <f>-[1]summary!AN17/[1]summary!AN$21*100</f>
        <v>3.4296317427660332</v>
      </c>
      <c r="N240" s="52">
        <f>-[1]summary!AO17/[1]summary!AO$21*100</f>
        <v>3.4609697595558373</v>
      </c>
      <c r="O240" s="52"/>
    </row>
    <row r="241" spans="1:15" s="38" customFormat="1" ht="12" customHeight="1" x14ac:dyDescent="0.2">
      <c r="A241" s="38" t="s">
        <v>56</v>
      </c>
      <c r="B241" s="53">
        <f>[1]summary!AC18/[1]summary!AC$21*100</f>
        <v>93.306326682361046</v>
      </c>
      <c r="C241" s="53">
        <f>[1]summary!AD18/[1]summary!AD$21*100</f>
        <v>92.439240750210843</v>
      </c>
      <c r="D241" s="53">
        <f>[1]summary!AE18/[1]summary!AE$21*100</f>
        <v>94.745790430341373</v>
      </c>
      <c r="E241" s="53">
        <f>[1]summary!AF18/[1]summary!AF$21*100</f>
        <v>94.23519095802007</v>
      </c>
      <c r="F241" s="53">
        <f>[1]summary!AG18/[1]summary!AG$21*100</f>
        <v>95.506940338246025</v>
      </c>
      <c r="G241" s="53">
        <f>[1]summary!AH18/[1]summary!AH$21*100</f>
        <v>96.240416832687757</v>
      </c>
      <c r="H241" s="53">
        <f>[1]summary!AI18/[1]summary!AI$21*100</f>
        <v>95.802698698887838</v>
      </c>
      <c r="I241" s="53">
        <f>[1]summary!AJ18/[1]summary!AJ$21*100</f>
        <v>95.503312503934055</v>
      </c>
      <c r="J241" s="53">
        <f>[1]summary!AK18/[1]summary!AK$21*100</f>
        <v>96.950281946990373</v>
      </c>
      <c r="K241" s="53">
        <f>[1]summary!AL18/[1]summary!AL$21*100</f>
        <v>94.414661773102509</v>
      </c>
      <c r="L241" s="53">
        <f>[1]summary!AM18/[1]summary!AM$21*100</f>
        <v>99.914543506835741</v>
      </c>
      <c r="M241" s="53">
        <f>[1]summary!AN18/[1]summary!AN$21*100</f>
        <v>102.87406314901817</v>
      </c>
      <c r="N241" s="53">
        <f>[1]summary!AO18/[1]summary!AO$21*100</f>
        <v>100.88297533028963</v>
      </c>
      <c r="O241" s="53"/>
    </row>
    <row r="242" spans="1:15" ht="12" customHeight="1" x14ac:dyDescent="0.2">
      <c r="A242" s="2" t="s">
        <v>64</v>
      </c>
      <c r="B242" s="31">
        <f>[1]summary!AC19/[1]summary!AC$21*100</f>
        <v>12.638671672921323</v>
      </c>
      <c r="C242" s="31">
        <f>[1]summary!AD19/[1]summary!AD$21*100</f>
        <v>12.939948075402402</v>
      </c>
      <c r="D242" s="31">
        <f>[1]summary!AE19/[1]summary!AE$21*100</f>
        <v>11.069819686431886</v>
      </c>
      <c r="E242" s="31">
        <f>[1]summary!AF19/[1]summary!AF$21*100</f>
        <v>10.445918795316297</v>
      </c>
      <c r="F242" s="31">
        <f>[1]summary!AG19/[1]summary!AG$21*100</f>
        <v>10.344736242138044</v>
      </c>
      <c r="G242" s="31">
        <f>[1]summary!AH19/[1]summary!AH$21*100</f>
        <v>10.541364852331029</v>
      </c>
      <c r="H242" s="31">
        <f>[1]summary!AI19/[1]summary!AI$21*100</f>
        <v>10.221125315726983</v>
      </c>
      <c r="I242" s="31">
        <f>[1]summary!AJ19/[1]summary!AJ$21*100</f>
        <v>10.600750411161721</v>
      </c>
      <c r="J242" s="31">
        <f>[1]summary!AK19/[1]summary!AK$21*100</f>
        <v>9.9828106399667043</v>
      </c>
      <c r="K242" s="31">
        <f>[1]summary!AL19/[1]summary!AL$21*100</f>
        <v>10.294372798639555</v>
      </c>
      <c r="L242" s="31">
        <f>[1]summary!AM19/[1]summary!AM$21*100</f>
        <v>10.684979672129788</v>
      </c>
      <c r="M242" s="31">
        <f>[1]summary!AN19/[1]summary!AN$21*100</f>
        <v>12.011071254974107</v>
      </c>
      <c r="N242" s="31">
        <f>[1]summary!AO19/[1]summary!AO$21*100</f>
        <v>12.133790022689638</v>
      </c>
      <c r="O242" s="31"/>
    </row>
    <row r="243" spans="1:15" s="41" customFormat="1" ht="12" customHeight="1" x14ac:dyDescent="0.2">
      <c r="A243" s="41" t="s">
        <v>65</v>
      </c>
      <c r="B243" s="52">
        <f>-[1]summary!AC20/[1]summary!AC$21*100</f>
        <v>5.9449983552823626</v>
      </c>
      <c r="C243" s="52">
        <f>-[1]summary!AD20/[1]summary!AD$21*100</f>
        <v>5.3791888256132525</v>
      </c>
      <c r="D243" s="52">
        <f>-[1]summary!AE20/[1]summary!AE$21*100</f>
        <v>5.8156101167732581</v>
      </c>
      <c r="E243" s="52">
        <f>-[1]summary!AF20/[1]summary!AF$21*100</f>
        <v>4.6811097533363739</v>
      </c>
      <c r="F243" s="52">
        <f>-[1]summary!AG20/[1]summary!AG$21*100</f>
        <v>5.8516765803840682</v>
      </c>
      <c r="G243" s="52">
        <f>-[1]summary!AH20/[1]summary!AH$21*100</f>
        <v>6.7817816850187826</v>
      </c>
      <c r="H243" s="52">
        <f>-[1]summary!AI20/[1]summary!AI$21*100</f>
        <v>6.0238240146148163</v>
      </c>
      <c r="I243" s="52">
        <f>-[1]summary!AJ20/[1]summary!AJ$21*100</f>
        <v>6.1040629150957777</v>
      </c>
      <c r="J243" s="52">
        <f>-[1]summary!AK20/[1]summary!AK$21*100</f>
        <v>6.9330925869570788</v>
      </c>
      <c r="K243" s="52">
        <f>-[1]summary!AL20/[1]summary!AL$21*100</f>
        <v>4.7090345717420625</v>
      </c>
      <c r="L243" s="52">
        <f>-[1]summary!AM20/[1]summary!AM$21*100</f>
        <v>10.599523178965518</v>
      </c>
      <c r="M243" s="52">
        <f>-[1]summary!AN20/[1]summary!AN$21*100</f>
        <v>14.885134403992273</v>
      </c>
      <c r="N243" s="52">
        <f>-[1]summary!AO20/[1]summary!AO$21*100</f>
        <v>13.01676535297926</v>
      </c>
      <c r="O243" s="52"/>
    </row>
    <row r="244" spans="1:15" s="38" customFormat="1" ht="12" customHeight="1" x14ac:dyDescent="0.2">
      <c r="A244" s="43" t="s">
        <v>74</v>
      </c>
      <c r="B244" s="54">
        <f>[1]summary!AC21/[1]summary!AC$21*100</f>
        <v>100</v>
      </c>
      <c r="C244" s="54">
        <f>[1]summary!AD21/[1]summary!AD$21*100</f>
        <v>100</v>
      </c>
      <c r="D244" s="54">
        <f>[1]summary!AE21/[1]summary!AE$21*100</f>
        <v>100</v>
      </c>
      <c r="E244" s="54">
        <f>[1]summary!AF21/[1]summary!AF$21*100</f>
        <v>100</v>
      </c>
      <c r="F244" s="54">
        <f>[1]summary!AG21/[1]summary!AG$21*100</f>
        <v>100</v>
      </c>
      <c r="G244" s="54">
        <f>[1]summary!AH21/[1]summary!AH$21*100</f>
        <v>100</v>
      </c>
      <c r="H244" s="54">
        <f>[1]summary!AI21/[1]summary!AI$21*100</f>
        <v>100</v>
      </c>
      <c r="I244" s="54">
        <f>[1]summary!AJ21/[1]summary!AJ$21*100</f>
        <v>100</v>
      </c>
      <c r="J244" s="54">
        <f>[1]summary!AK21/[1]summary!AK$21*100</f>
        <v>100</v>
      </c>
      <c r="K244" s="54">
        <f>[1]summary!AL21/[1]summary!AL$21*100</f>
        <v>100</v>
      </c>
      <c r="L244" s="54">
        <f>[1]summary!AM21/[1]summary!AM$21*100</f>
        <v>100</v>
      </c>
      <c r="M244" s="54">
        <f>[1]summary!AN21/[1]summary!AN$21*100</f>
        <v>100</v>
      </c>
      <c r="N244" s="54">
        <f>[1]summary!AO21/[1]summary!AO$21*100</f>
        <v>100</v>
      </c>
      <c r="O244" s="53"/>
    </row>
    <row r="245" spans="1:15" ht="6.4" customHeight="1" x14ac:dyDescent="0.2">
      <c r="A245" s="49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1"/>
    </row>
    <row r="246" spans="1:15" ht="12" customHeight="1" x14ac:dyDescent="0.2">
      <c r="A246" s="30" t="s">
        <v>35</v>
      </c>
    </row>
    <row r="247" spans="1:15" ht="12" customHeight="1" x14ac:dyDescent="0.2">
      <c r="A247" s="30" t="s">
        <v>36</v>
      </c>
    </row>
    <row r="249" spans="1:15" ht="12" customHeight="1" x14ac:dyDescent="0.2">
      <c r="A249" s="1" t="s">
        <v>75</v>
      </c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</row>
    <row r="250" spans="1:15" ht="12" customHeight="1" x14ac:dyDescent="0.2">
      <c r="A250" s="57" t="s">
        <v>1</v>
      </c>
      <c r="B250" s="63">
        <v>2006</v>
      </c>
      <c r="C250" s="64">
        <v>2007</v>
      </c>
      <c r="D250" s="65">
        <v>2008</v>
      </c>
      <c r="E250" s="64">
        <v>2009</v>
      </c>
      <c r="F250" s="65">
        <v>2010</v>
      </c>
      <c r="G250" s="64">
        <v>2011</v>
      </c>
      <c r="H250" s="65">
        <v>2012</v>
      </c>
      <c r="I250" s="64" t="s">
        <v>2</v>
      </c>
      <c r="J250" s="66" t="s">
        <v>3</v>
      </c>
      <c r="K250" s="67" t="s">
        <v>4</v>
      </c>
      <c r="L250" s="66" t="s">
        <v>5</v>
      </c>
      <c r="M250" s="66" t="s">
        <v>6</v>
      </c>
      <c r="N250" s="68" t="s">
        <v>7</v>
      </c>
    </row>
    <row r="251" spans="1:15" ht="6.4" customHeight="1" x14ac:dyDescent="0.2">
      <c r="A251" s="69"/>
      <c r="B251" s="62"/>
      <c r="C251" s="62"/>
      <c r="D251" s="70"/>
      <c r="E251" s="70"/>
      <c r="F251" s="70"/>
      <c r="G251" s="70"/>
      <c r="H251" s="70"/>
      <c r="I251" s="70"/>
      <c r="J251" s="70"/>
      <c r="K251" s="70"/>
      <c r="L251" s="71"/>
      <c r="M251" s="70"/>
      <c r="N251" s="70"/>
    </row>
    <row r="252" spans="1:15" ht="12" customHeight="1" x14ac:dyDescent="0.2">
      <c r="A252" s="72" t="s">
        <v>76</v>
      </c>
      <c r="B252" s="73">
        <f>[4]GDPE!B4</f>
        <v>237158.76486250956</v>
      </c>
      <c r="C252" s="73">
        <f>[4]GDPE!C4</f>
        <v>245683.23576645687</v>
      </c>
      <c r="D252" s="73">
        <f>[4]GDPE!D4</f>
        <v>265607.14533834247</v>
      </c>
      <c r="E252" s="73">
        <f>[4]GDPE!E4</f>
        <v>267327.59857174393</v>
      </c>
      <c r="F252" s="73">
        <f>[4]GDPE!F4</f>
        <v>257570.49141249649</v>
      </c>
      <c r="G252" s="73">
        <f>[4]GDPE!G4</f>
        <v>272070.69228677097</v>
      </c>
      <c r="H252" s="73">
        <f>[4]GDPE!H4</f>
        <v>278968.14987775509</v>
      </c>
      <c r="I252" s="73">
        <f>[4]GDPE!I4</f>
        <v>286636.36079487833</v>
      </c>
      <c r="J252" s="73">
        <f>[4]GDPE!J4</f>
        <v>316076.91771445208</v>
      </c>
      <c r="K252" s="73">
        <f>[4]GDPE!K4</f>
        <v>338108.14103412052</v>
      </c>
      <c r="L252" s="73">
        <f>[4]GDPE!L4</f>
        <v>369823.60502540867</v>
      </c>
      <c r="M252" s="73">
        <f>[4]GDPE!M4</f>
        <v>384554.56961200392</v>
      </c>
      <c r="N252" s="73">
        <f>[4]GDPE!N4</f>
        <v>396791.07501649036</v>
      </c>
    </row>
    <row r="253" spans="1:15" ht="12" customHeight="1" x14ac:dyDescent="0.2">
      <c r="A253" s="69" t="s">
        <v>77</v>
      </c>
      <c r="B253" s="74">
        <f>[4]GDPE!B5</f>
        <v>135151.96579965699</v>
      </c>
      <c r="C253" s="74">
        <f>[4]GDPE!C5</f>
        <v>138550.44037256847</v>
      </c>
      <c r="D253" s="74">
        <f>[4]GDPE!D5</f>
        <v>151380.02913327728</v>
      </c>
      <c r="E253" s="74">
        <f>[4]GDPE!E5</f>
        <v>152214.60512323424</v>
      </c>
      <c r="F253" s="74">
        <f>[4]GDPE!F5</f>
        <v>148826.67027601934</v>
      </c>
      <c r="G253" s="74">
        <f>[4]GDPE!G5</f>
        <v>158466.63780439505</v>
      </c>
      <c r="H253" s="74">
        <f>[4]GDPE!H5</f>
        <v>157160.68731163439</v>
      </c>
      <c r="I253" s="74">
        <f>[4]GDPE!I5</f>
        <v>164687.88586046037</v>
      </c>
      <c r="J253" s="74">
        <f>[4]GDPE!J5</f>
        <v>171615.74685385838</v>
      </c>
      <c r="K253" s="74">
        <f>[4]GDPE!K5</f>
        <v>190887.59981758651</v>
      </c>
      <c r="L253" s="74">
        <f>[4]GDPE!L5</f>
        <v>200105.79694748329</v>
      </c>
      <c r="M253" s="74">
        <f>[4]GDPE!M5</f>
        <v>214690.23992450614</v>
      </c>
      <c r="N253" s="74">
        <f>[4]GDPE!N5</f>
        <v>197271.26289252221</v>
      </c>
    </row>
    <row r="254" spans="1:15" ht="12" customHeight="1" x14ac:dyDescent="0.2">
      <c r="A254" s="69" t="s">
        <v>53</v>
      </c>
      <c r="B254" s="74">
        <f>[4]GDPE!B6</f>
        <v>98265.840189999988</v>
      </c>
      <c r="C254" s="74">
        <f>[4]GDPE!C6</f>
        <v>103149.42068999998</v>
      </c>
      <c r="D254" s="74">
        <f>[4]GDPE!D6</f>
        <v>110268.44119</v>
      </c>
      <c r="E254" s="74">
        <f>[4]GDPE!E6</f>
        <v>110730.254625</v>
      </c>
      <c r="F254" s="74">
        <f>[4]GDPE!F6</f>
        <v>104373.83503399999</v>
      </c>
      <c r="G254" s="74">
        <f>[4]GDPE!G6</f>
        <v>109142.15775492818</v>
      </c>
      <c r="H254" s="74">
        <f>[4]GDPE!H6</f>
        <v>117375.00416492818</v>
      </c>
      <c r="I254" s="74">
        <f>[4]GDPE!I6</f>
        <v>117526.2795724398</v>
      </c>
      <c r="J254" s="74">
        <f>[4]GDPE!J6</f>
        <v>139882.59022579988</v>
      </c>
      <c r="K254" s="74">
        <f>[4]GDPE!K6</f>
        <v>142554.18874883474</v>
      </c>
      <c r="L254" s="74">
        <f>[4]GDPE!L6</f>
        <v>164898.38543498391</v>
      </c>
      <c r="M254" s="74">
        <f>[4]GDPE!M6</f>
        <v>164963.09158500002</v>
      </c>
      <c r="N254" s="74">
        <f>[4]GDPE!N6</f>
        <v>194526.92908206</v>
      </c>
    </row>
    <row r="255" spans="1:15" ht="12" customHeight="1" x14ac:dyDescent="0.2">
      <c r="A255" s="69" t="s">
        <v>78</v>
      </c>
      <c r="B255" s="74">
        <f>[4]GDPE!B7</f>
        <v>3740.958872852575</v>
      </c>
      <c r="C255" s="74">
        <f>[4]GDPE!C7</f>
        <v>3983.3747038884244</v>
      </c>
      <c r="D255" s="74">
        <f>[4]GDPE!D7</f>
        <v>3958.6750150651537</v>
      </c>
      <c r="E255" s="74">
        <f>[4]GDPE!E7</f>
        <v>4382.7388235096714</v>
      </c>
      <c r="F255" s="74">
        <f>[4]GDPE!F7</f>
        <v>4369.9861024771399</v>
      </c>
      <c r="G255" s="74">
        <f>[4]GDPE!G7</f>
        <v>4461.89672744776</v>
      </c>
      <c r="H255" s="74">
        <f>[4]GDPE!H7</f>
        <v>4432.4584011924771</v>
      </c>
      <c r="I255" s="74">
        <f>[4]GDPE!I7</f>
        <v>4422.1953619781498</v>
      </c>
      <c r="J255" s="74">
        <f>[4]GDPE!J7</f>
        <v>4578.5806347938051</v>
      </c>
      <c r="K255" s="74">
        <f>[4]GDPE!K7</f>
        <v>4666.3524676992893</v>
      </c>
      <c r="L255" s="74">
        <f>[4]GDPE!L7</f>
        <v>4819.4226429414812</v>
      </c>
      <c r="M255" s="74">
        <f>[4]GDPE!M7</f>
        <v>4901.2381024977403</v>
      </c>
      <c r="N255" s="74">
        <f>[4]GDPE!N7</f>
        <v>4992.8830419081742</v>
      </c>
    </row>
    <row r="256" spans="1:15" ht="6.4" customHeight="1" x14ac:dyDescent="0.2">
      <c r="A256" s="69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</row>
    <row r="257" spans="1:14" ht="12" customHeight="1" x14ac:dyDescent="0.2">
      <c r="A257" s="72" t="s">
        <v>79</v>
      </c>
      <c r="B257" s="73">
        <f>[4]GDPE!B9</f>
        <v>20082.57274922786</v>
      </c>
      <c r="C257" s="73">
        <f>[4]GDPE!C9</f>
        <v>21365.696955577903</v>
      </c>
      <c r="D257" s="73">
        <f>[4]GDPE!D9</f>
        <v>20161.692282441269</v>
      </c>
      <c r="E257" s="73">
        <f>[4]GDPE!E9</f>
        <v>27778.990324793136</v>
      </c>
      <c r="F257" s="73">
        <f>[4]GDPE!F9</f>
        <v>23898.293540777911</v>
      </c>
      <c r="G257" s="73">
        <f>[4]GDPE!G9</f>
        <v>32022.849088685984</v>
      </c>
      <c r="H257" s="73">
        <f>[4]GDPE!H9</f>
        <v>45580.401447150201</v>
      </c>
      <c r="I257" s="73">
        <f>[4]GDPE!I9</f>
        <v>57895.397338775023</v>
      </c>
      <c r="J257" s="73">
        <f>[4]GDPE!J9</f>
        <v>58493.287005822523</v>
      </c>
      <c r="K257" s="73">
        <f>[4]GDPE!K9</f>
        <v>96915.235413871822</v>
      </c>
      <c r="L257" s="73">
        <f>[4]GDPE!L9</f>
        <v>83021.098204808528</v>
      </c>
      <c r="M257" s="73">
        <f>[4]GDPE!M9</f>
        <v>72237.789283290418</v>
      </c>
      <c r="N257" s="73">
        <f>[4]GDPE!N9</f>
        <v>83169.87579786875</v>
      </c>
    </row>
    <row r="258" spans="1:14" ht="12" customHeight="1" x14ac:dyDescent="0.2">
      <c r="A258" s="69" t="s">
        <v>80</v>
      </c>
      <c r="B258" s="74">
        <f>[4]GDPE!B10</f>
        <v>6213.7957232999997</v>
      </c>
      <c r="C258" s="74">
        <f>[4]GDPE!C10</f>
        <v>6499.9268757999998</v>
      </c>
      <c r="D258" s="74">
        <f>[4]GDPE!D10</f>
        <v>5327.5066999999999</v>
      </c>
      <c r="E258" s="74">
        <f>[4]GDPE!E10</f>
        <v>12422.831400000001</v>
      </c>
      <c r="F258" s="74">
        <f>[4]GDPE!F10</f>
        <v>5854.3760000000002</v>
      </c>
      <c r="G258" s="74">
        <f>[4]GDPE!G10</f>
        <v>6887.2097800000001</v>
      </c>
      <c r="H258" s="74">
        <f>[4]GDPE!H10</f>
        <v>8525.8996899999984</v>
      </c>
      <c r="I258" s="74">
        <f>[4]GDPE!I10</f>
        <v>9483.4379400000034</v>
      </c>
      <c r="J258" s="74">
        <f>[4]GDPE!J10</f>
        <v>9719.8834568800103</v>
      </c>
      <c r="K258" s="74">
        <f>[4]GDPE!K10</f>
        <v>24704.716669645619</v>
      </c>
      <c r="L258" s="74">
        <f>[4]GDPE!L10</f>
        <v>14123.643995000002</v>
      </c>
      <c r="M258" s="74">
        <f>[4]GDPE!M10</f>
        <v>18862.960429999999</v>
      </c>
      <c r="N258" s="74">
        <f>[4]GDPE!N10</f>
        <v>14948.035238799999</v>
      </c>
    </row>
    <row r="259" spans="1:14" ht="12" customHeight="1" x14ac:dyDescent="0.2">
      <c r="A259" s="69" t="s">
        <v>45</v>
      </c>
      <c r="B259" s="74">
        <f>[4]GDPE!B11</f>
        <v>13868.77702592786</v>
      </c>
      <c r="C259" s="74">
        <f>[4]GDPE!C11</f>
        <v>14865.770079777903</v>
      </c>
      <c r="D259" s="74">
        <f>[4]GDPE!D11</f>
        <v>14834.185582441267</v>
      </c>
      <c r="E259" s="74">
        <f>[4]GDPE!E11</f>
        <v>15356.158924793133</v>
      </c>
      <c r="F259" s="74">
        <f>[4]GDPE!F11</f>
        <v>18043.917540777911</v>
      </c>
      <c r="G259" s="74">
        <f>[4]GDPE!G11</f>
        <v>25135.639308685983</v>
      </c>
      <c r="H259" s="74">
        <f>[4]GDPE!H11</f>
        <v>37054.501757150203</v>
      </c>
      <c r="I259" s="74">
        <f>[4]GDPE!I11</f>
        <v>48411.95939877502</v>
      </c>
      <c r="J259" s="74">
        <f>[4]GDPE!J11</f>
        <v>48773.403548942515</v>
      </c>
      <c r="K259" s="74">
        <f>[4]GDPE!K11</f>
        <v>72210.518744226196</v>
      </c>
      <c r="L259" s="74">
        <f>[4]GDPE!L11</f>
        <v>68897.454209808522</v>
      </c>
      <c r="M259" s="74">
        <f>[4]GDPE!M11</f>
        <v>53374.828853290426</v>
      </c>
      <c r="N259" s="74">
        <f>[4]GDPE!N11</f>
        <v>68221.840559068747</v>
      </c>
    </row>
    <row r="260" spans="1:14" ht="6.4" customHeight="1" x14ac:dyDescent="0.2">
      <c r="A260" s="75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</row>
    <row r="261" spans="1:14" ht="12" customHeight="1" x14ac:dyDescent="0.2">
      <c r="A261" s="76" t="s">
        <v>81</v>
      </c>
      <c r="B261" s="73">
        <f>[4]GDPE!B13</f>
        <v>76.772458889739923</v>
      </c>
      <c r="C261" s="73">
        <f>[4]GDPE!C13</f>
        <v>-29.001727638278936</v>
      </c>
      <c r="D261" s="77">
        <f>[4]GDPE!D13</f>
        <v>599.48475123035394</v>
      </c>
      <c r="E261" s="77">
        <f>[4]GDPE!E13</f>
        <v>-88.446945530114803</v>
      </c>
      <c r="F261" s="77">
        <f>[4]GDPE!F13</f>
        <v>497.43180014131701</v>
      </c>
      <c r="G261" s="77">
        <f>[4]GDPE!G13</f>
        <v>28.893449068597313</v>
      </c>
      <c r="H261" s="77">
        <f>[4]GDPE!H13</f>
        <v>4964.9682686808655</v>
      </c>
      <c r="I261" s="77">
        <f>[4]GDPE!I13</f>
        <v>3047.4254225242644</v>
      </c>
      <c r="J261" s="77">
        <f>[4]GDPE!J13</f>
        <v>1177.9143686109851</v>
      </c>
      <c r="K261" s="77">
        <f>[4]GDPE!K13</f>
        <v>-2054.5986988864665</v>
      </c>
      <c r="L261" s="77">
        <f>[4]GDPE!L13</f>
        <v>-1550.9953368893232</v>
      </c>
      <c r="M261" s="77">
        <f>[4]GDPE!M13</f>
        <v>697.76231667485604</v>
      </c>
      <c r="N261" s="77">
        <f>[4]GDPE!N13</f>
        <v>243.39198603988504</v>
      </c>
    </row>
    <row r="262" spans="1:14" ht="6.4" customHeight="1" x14ac:dyDescent="0.2">
      <c r="A262" s="78">
        <v>5.0000000000000001E-3</v>
      </c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</row>
    <row r="263" spans="1:14" ht="12" customHeight="1" x14ac:dyDescent="0.2">
      <c r="A263" s="72" t="s">
        <v>82</v>
      </c>
      <c r="B263" s="73">
        <f>[4]GDPE!B15</f>
        <v>15219.237378832029</v>
      </c>
      <c r="C263" s="73">
        <f>[4]GDPE!C15</f>
        <v>25490.363355136251</v>
      </c>
      <c r="D263" s="73">
        <f>[4]GDPE!D15</f>
        <v>24734.77185112227</v>
      </c>
      <c r="E263" s="73">
        <f>[4]GDPE!E15</f>
        <v>25408.181397247285</v>
      </c>
      <c r="F263" s="73">
        <f>[4]GDPE!F15</f>
        <v>20862.80012827674</v>
      </c>
      <c r="G263" s="73">
        <f>[4]GDPE!G15</f>
        <v>25016.92968221449</v>
      </c>
      <c r="H263" s="73">
        <f>[4]GDPE!H15</f>
        <v>25521.815620504858</v>
      </c>
      <c r="I263" s="73">
        <f>[4]GDPE!I15</f>
        <v>22912.792604300204</v>
      </c>
      <c r="J263" s="73">
        <f>[4]GDPE!J15</f>
        <v>26735.742824937279</v>
      </c>
      <c r="K263" s="73">
        <f>[4]GDPE!K15</f>
        <v>35589.1014921147</v>
      </c>
      <c r="L263" s="73">
        <f>[4]GDPE!L15</f>
        <v>46153.416376579829</v>
      </c>
      <c r="M263" s="73">
        <f>[4]GDPE!M15</f>
        <v>38406.193309821356</v>
      </c>
      <c r="N263" s="73">
        <f>[4]GDPE!N15</f>
        <v>25358.230506021446</v>
      </c>
    </row>
    <row r="264" spans="1:14" ht="12" customHeight="1" x14ac:dyDescent="0.2">
      <c r="A264" s="69" t="s">
        <v>83</v>
      </c>
      <c r="B264" s="74">
        <f>[4]GDPE!B16</f>
        <v>4344.6790000000001</v>
      </c>
      <c r="C264" s="74">
        <f>[4]GDPE!C16</f>
        <v>13459.216999999999</v>
      </c>
      <c r="D264" s="74">
        <f>[4]GDPE!D16</f>
        <v>10942.990500000002</v>
      </c>
      <c r="E264" s="74">
        <f>[4]GDPE!E16</f>
        <v>9508.6779999999981</v>
      </c>
      <c r="F264" s="74">
        <f>[4]GDPE!F16</f>
        <v>7258.2954413333337</v>
      </c>
      <c r="G264" s="74">
        <f>[4]GDPE!G16</f>
        <v>11126.327924444446</v>
      </c>
      <c r="H264" s="74">
        <f>[4]GDPE!H16</f>
        <v>9841.5558259259287</v>
      </c>
      <c r="I264" s="74">
        <f>[4]GDPE!I16</f>
        <v>8347.9238699999987</v>
      </c>
      <c r="J264" s="74">
        <f>[4]GDPE!J16</f>
        <v>12753.862413500001</v>
      </c>
      <c r="K264" s="74">
        <f>[4]GDPE!K16</f>
        <v>14709.596469999999</v>
      </c>
      <c r="L264" s="74">
        <f>[4]GDPE!L16</f>
        <v>15575.436433500001</v>
      </c>
      <c r="M264" s="74">
        <f>[4]GDPE!M16</f>
        <v>19884.048490000001</v>
      </c>
      <c r="N264" s="74">
        <f>[4]GDPE!N16</f>
        <v>10957</v>
      </c>
    </row>
    <row r="265" spans="1:14" ht="12" customHeight="1" x14ac:dyDescent="0.2">
      <c r="A265" s="69" t="s">
        <v>84</v>
      </c>
      <c r="B265" s="74">
        <f>[4]GDPE!B17</f>
        <v>10874.558378832029</v>
      </c>
      <c r="C265" s="74">
        <f>[4]GDPE!C17</f>
        <v>12031.146355136254</v>
      </c>
      <c r="D265" s="74">
        <f>[4]GDPE!D17</f>
        <v>13791.78135112227</v>
      </c>
      <c r="E265" s="74">
        <f>[4]GDPE!E17</f>
        <v>15899.503397247287</v>
      </c>
      <c r="F265" s="74">
        <f>[4]GDPE!F17</f>
        <v>13604.504686943406</v>
      </c>
      <c r="G265" s="74">
        <f>[4]GDPE!G17</f>
        <v>13890.601757770046</v>
      </c>
      <c r="H265" s="74">
        <f>[4]GDPE!H17</f>
        <v>15680.259794578928</v>
      </c>
      <c r="I265" s="74">
        <f>[4]GDPE!I17</f>
        <v>14564.868734300206</v>
      </c>
      <c r="J265" s="74">
        <f>[4]GDPE!J17</f>
        <v>13981.880411437278</v>
      </c>
      <c r="K265" s="74">
        <f>[4]GDPE!K17</f>
        <v>20879.505022114703</v>
      </c>
      <c r="L265" s="74">
        <f>[4]GDPE!L17</f>
        <v>30577.979943079827</v>
      </c>
      <c r="M265" s="74">
        <f>[4]GDPE!M17</f>
        <v>18522.144819821355</v>
      </c>
      <c r="N265" s="74">
        <f>[4]GDPE!N17</f>
        <v>14401.230506021446</v>
      </c>
    </row>
    <row r="266" spans="1:14" ht="6.4" customHeight="1" x14ac:dyDescent="0.2">
      <c r="A266" s="69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</row>
    <row r="267" spans="1:14" ht="12" customHeight="1" x14ac:dyDescent="0.2">
      <c r="A267" s="72" t="s">
        <v>85</v>
      </c>
      <c r="B267" s="73">
        <f>[4]GDPE!B19</f>
        <v>125081.95408223532</v>
      </c>
      <c r="C267" s="73">
        <f>[4]GDPE!C19</f>
        <v>133158.20953492372</v>
      </c>
      <c r="D267" s="73">
        <f>[4]GDPE!D19</f>
        <v>142547.72130114332</v>
      </c>
      <c r="E267" s="73">
        <f>[4]GDPE!E19</f>
        <v>150076.86759668036</v>
      </c>
      <c r="F267" s="73">
        <f>[4]GDPE!F19</f>
        <v>133714.46888187571</v>
      </c>
      <c r="G267" s="73">
        <f>[4]GDPE!G19</f>
        <v>152489.45144723338</v>
      </c>
      <c r="H267" s="73">
        <f>[4]GDPE!H19</f>
        <v>166660.9108601888</v>
      </c>
      <c r="I267" s="73">
        <f>[4]GDPE!I19</f>
        <v>179967.02400625928</v>
      </c>
      <c r="J267" s="73">
        <f>[4]GDPE!J19</f>
        <v>204760.88448000356</v>
      </c>
      <c r="K267" s="73">
        <f>[4]GDPE!K19</f>
        <v>244609.23455111962</v>
      </c>
      <c r="L267" s="73">
        <f>[4]GDPE!L19</f>
        <v>262891.1028962463</v>
      </c>
      <c r="M267" s="73">
        <f>[4]GDPE!M19</f>
        <v>253881.77947472408</v>
      </c>
      <c r="N267" s="73">
        <f>[4]GDPE!N19</f>
        <v>233722.91903578129</v>
      </c>
    </row>
    <row r="268" spans="1:14" ht="12" customHeight="1" x14ac:dyDescent="0.2">
      <c r="A268" s="69" t="s">
        <v>83</v>
      </c>
      <c r="B268" s="74">
        <f>[4]GDPE!B20</f>
        <v>80367.460000000021</v>
      </c>
      <c r="C268" s="74">
        <f>[4]GDPE!C20</f>
        <v>81542.656000000003</v>
      </c>
      <c r="D268" s="74">
        <f>[4]GDPE!D20</f>
        <v>85905.174568750721</v>
      </c>
      <c r="E268" s="74">
        <f>[4]GDPE!E20</f>
        <v>85732.953000000009</v>
      </c>
      <c r="F268" s="74">
        <f>[4]GDPE!F20</f>
        <v>76845.225000000006</v>
      </c>
      <c r="G268" s="74">
        <f>[4]GDPE!G20</f>
        <v>85972.926890000002</v>
      </c>
      <c r="H268" s="74">
        <f>[4]GDPE!H20</f>
        <v>100520.62399999998</v>
      </c>
      <c r="I268" s="74">
        <f>[4]GDPE!I20</f>
        <v>108833.65801035195</v>
      </c>
      <c r="J268" s="74">
        <f>[4]GDPE!J20</f>
        <v>116736.04821775162</v>
      </c>
      <c r="K268" s="74">
        <f>[4]GDPE!K20</f>
        <v>134048.03669411942</v>
      </c>
      <c r="L268" s="74">
        <f>[4]GDPE!L20</f>
        <v>143987.03213051954</v>
      </c>
      <c r="M268" s="74">
        <f>[4]GDPE!M20</f>
        <v>147961.05531841944</v>
      </c>
      <c r="N268" s="74">
        <f>[4]GDPE!N20</f>
        <v>140700.62761599998</v>
      </c>
    </row>
    <row r="269" spans="1:14" ht="12" customHeight="1" x14ac:dyDescent="0.2">
      <c r="A269" s="69" t="s">
        <v>84</v>
      </c>
      <c r="B269" s="74">
        <f>[4]GDPE!B21</f>
        <v>44714.494082235302</v>
      </c>
      <c r="C269" s="74">
        <f>[4]GDPE!C21</f>
        <v>51615.553534923711</v>
      </c>
      <c r="D269" s="74">
        <f>[4]GDPE!D21</f>
        <v>56642.546732392599</v>
      </c>
      <c r="E269" s="74">
        <f>[4]GDPE!E21</f>
        <v>64343.914596680363</v>
      </c>
      <c r="F269" s="74">
        <f>[4]GDPE!F21</f>
        <v>56869.2438818757</v>
      </c>
      <c r="G269" s="74">
        <f>[4]GDPE!G21</f>
        <v>66516.524557233381</v>
      </c>
      <c r="H269" s="74">
        <f>[4]GDPE!H21</f>
        <v>66140.286860188819</v>
      </c>
      <c r="I269" s="74">
        <f>[4]GDPE!I21</f>
        <v>71133.365995907312</v>
      </c>
      <c r="J269" s="74">
        <f>[4]GDPE!J21</f>
        <v>88024.836262251949</v>
      </c>
      <c r="K269" s="74">
        <f>[4]GDPE!K21</f>
        <v>110561.1978570002</v>
      </c>
      <c r="L269" s="74">
        <f>[4]GDPE!L21</f>
        <v>118904.07076572676</v>
      </c>
      <c r="M269" s="74">
        <f>[4]GDPE!M21</f>
        <v>105920.72415630466</v>
      </c>
      <c r="N269" s="74">
        <f>[4]GDPE!N21</f>
        <v>93022.291419781308</v>
      </c>
    </row>
    <row r="270" spans="1:14" ht="6.4" customHeight="1" x14ac:dyDescent="0.2">
      <c r="A270" s="69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</row>
    <row r="271" spans="1:14" ht="12" customHeight="1" x14ac:dyDescent="0.2">
      <c r="A271" s="79" t="s">
        <v>86</v>
      </c>
      <c r="B271" s="80">
        <f>[4]GDPE!B23</f>
        <v>-109862.71670340329</v>
      </c>
      <c r="C271" s="80">
        <f>[4]GDPE!C23</f>
        <v>-107667.84617978748</v>
      </c>
      <c r="D271" s="80">
        <f>[4]GDPE!D23</f>
        <v>-117812.94945002106</v>
      </c>
      <c r="E271" s="80">
        <f>[4]GDPE!E23</f>
        <v>-124668.68619943307</v>
      </c>
      <c r="F271" s="80">
        <f>[4]GDPE!F23</f>
        <v>-112851.66875359898</v>
      </c>
      <c r="G271" s="80">
        <f>[4]GDPE!G23</f>
        <v>-127472.5217650189</v>
      </c>
      <c r="H271" s="80">
        <f>[4]GDPE!H23</f>
        <v>-141139.09523968393</v>
      </c>
      <c r="I271" s="80">
        <f>[4]GDPE!I23</f>
        <v>-157054.23140195908</v>
      </c>
      <c r="J271" s="80">
        <f>[4]GDPE!J23</f>
        <v>-178025.14165506628</v>
      </c>
      <c r="K271" s="80">
        <f>[4]GDPE!K23</f>
        <v>-209020.1330590049</v>
      </c>
      <c r="L271" s="80">
        <f>[4]GDPE!L23</f>
        <v>-216737.68651966646</v>
      </c>
      <c r="M271" s="80">
        <f>[4]GDPE!M23</f>
        <v>-215475.58616490272</v>
      </c>
      <c r="N271" s="81">
        <f>[4]GDPE!N23</f>
        <v>-208364.68852975985</v>
      </c>
    </row>
    <row r="272" spans="1:14" ht="6.4" customHeight="1" x14ac:dyDescent="0.2">
      <c r="A272" s="79"/>
      <c r="B272" s="73"/>
      <c r="C272" s="73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1:14" ht="12" customHeight="1" x14ac:dyDescent="0.2">
      <c r="A273" s="69" t="s">
        <v>87</v>
      </c>
      <c r="B273" s="13">
        <f>[4]GDPE!B25</f>
        <v>-1063.4268788387999</v>
      </c>
      <c r="C273" s="13">
        <f>[4]GDPE!C25</f>
        <v>-796.57995133337681</v>
      </c>
      <c r="D273" s="82">
        <f>[4]GDPE!D25</f>
        <v>-404.48585004822235</v>
      </c>
      <c r="E273" s="82">
        <f>[4]GDPE!E25</f>
        <v>-560.65739376543206</v>
      </c>
      <c r="F273" s="82">
        <f>[4]GDPE!F25</f>
        <v>1087.9548758002638</v>
      </c>
      <c r="G273" s="82">
        <f>[4]GDPE!G25</f>
        <v>-486.76663455783273</v>
      </c>
      <c r="H273" s="82">
        <f>[4]GDPE!H25</f>
        <v>-4637.3169426106324</v>
      </c>
      <c r="I273" s="82">
        <f>[4]GDPE!I25</f>
        <v>1216.1907991933986</v>
      </c>
      <c r="J273" s="82">
        <f>[4]GDPE!J25</f>
        <v>1639.714274679136</v>
      </c>
      <c r="K273" s="82">
        <f>[4]GDPE!K25</f>
        <v>3826.2810741840512</v>
      </c>
      <c r="L273" s="82">
        <f>[4]GDPE!L25</f>
        <v>5332.1280334668991</v>
      </c>
      <c r="M273" s="82">
        <f>[4]GDPE!M25</f>
        <v>2302.494807295996</v>
      </c>
      <c r="N273" s="82">
        <f>[4]GDPE!N25</f>
        <v>-8593.7724622828828</v>
      </c>
    </row>
    <row r="274" spans="1:14" ht="6.4" customHeight="1" x14ac:dyDescent="0.2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</row>
    <row r="275" spans="1:14" ht="12" customHeight="1" x14ac:dyDescent="0.2">
      <c r="A275" s="83" t="s">
        <v>74</v>
      </c>
      <c r="B275" s="84">
        <f>[4]GDPE!B27</f>
        <v>146391.96648838508</v>
      </c>
      <c r="C275" s="84">
        <f>[4]GDPE!C27</f>
        <v>158555.50486327565</v>
      </c>
      <c r="D275" s="84">
        <f>[4]GDPE!D27</f>
        <v>168150.88707194483</v>
      </c>
      <c r="E275" s="84">
        <f>[4]GDPE!E27</f>
        <v>169788.79835780844</v>
      </c>
      <c r="F275" s="84">
        <f>[4]GDPE!F27</f>
        <v>170202.50287561701</v>
      </c>
      <c r="G275" s="84">
        <f>[4]GDPE!G27</f>
        <v>176163.14642494882</v>
      </c>
      <c r="H275" s="84">
        <f>[4]GDPE!H27</f>
        <v>183737.10741129157</v>
      </c>
      <c r="I275" s="84">
        <f>[4]GDPE!I27</f>
        <v>191741.14295341194</v>
      </c>
      <c r="J275" s="84">
        <f>[4]GDPE!J27</f>
        <v>199362.69170849843</v>
      </c>
      <c r="K275" s="84">
        <f>[4]GDPE!K27</f>
        <v>227774.92576428503</v>
      </c>
      <c r="L275" s="84">
        <f>[4]GDPE!L27</f>
        <v>239888.14940712834</v>
      </c>
      <c r="M275" s="84">
        <f>[4]GDPE!M27</f>
        <v>244317.02985436248</v>
      </c>
      <c r="N275" s="84">
        <f>[4]GDPE!N27</f>
        <v>263245.88180835627</v>
      </c>
    </row>
    <row r="276" spans="1:14" ht="6.4" customHeight="1" x14ac:dyDescent="0.2">
      <c r="A276" s="49"/>
      <c r="G276" s="85"/>
      <c r="H276" s="85"/>
      <c r="I276" s="85"/>
      <c r="J276" s="85"/>
      <c r="K276" s="85"/>
      <c r="L276" s="85"/>
      <c r="M276" s="74"/>
    </row>
    <row r="277" spans="1:14" ht="12" customHeight="1" x14ac:dyDescent="0.2">
      <c r="A277" s="49" t="s">
        <v>88</v>
      </c>
      <c r="B277" s="50">
        <f>B273/B275</f>
        <v>-7.2642434168214655E-3</v>
      </c>
      <c r="C277" s="50">
        <f>C273/C275</f>
        <v>-5.0239816777113951E-3</v>
      </c>
      <c r="D277" s="50">
        <f t="shared" ref="D277:N277" si="35">D273/D275</f>
        <v>-2.4054934059025185E-3</v>
      </c>
      <c r="E277" s="50">
        <f t="shared" si="35"/>
        <v>-3.3020870586757877E-3</v>
      </c>
      <c r="F277" s="50">
        <f t="shared" si="35"/>
        <v>6.3921203120927955E-3</v>
      </c>
      <c r="G277" s="50">
        <f t="shared" si="35"/>
        <v>-2.7631581544509424E-3</v>
      </c>
      <c r="H277" s="50">
        <f t="shared" si="35"/>
        <v>-2.5238869861111388E-2</v>
      </c>
      <c r="I277" s="50">
        <f t="shared" si="35"/>
        <v>6.3428786355409434E-3</v>
      </c>
      <c r="J277" s="50">
        <f t="shared" si="35"/>
        <v>8.2247799757673434E-3</v>
      </c>
      <c r="K277" s="50">
        <f t="shared" si="35"/>
        <v>1.6798517489777225E-2</v>
      </c>
      <c r="L277" s="50">
        <f t="shared" si="35"/>
        <v>2.2227559163072411E-2</v>
      </c>
      <c r="M277" s="50">
        <f t="shared" si="35"/>
        <v>9.424209227938447E-3</v>
      </c>
      <c r="N277" s="51">
        <f t="shared" si="35"/>
        <v>-3.2645420331928202E-2</v>
      </c>
    </row>
    <row r="278" spans="1:14" ht="6.4" customHeight="1" x14ac:dyDescent="0.2">
      <c r="A278" s="49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1"/>
    </row>
    <row r="279" spans="1:14" ht="12" customHeight="1" x14ac:dyDescent="0.2">
      <c r="A279" s="30" t="s">
        <v>35</v>
      </c>
    </row>
    <row r="280" spans="1:14" ht="12" customHeight="1" x14ac:dyDescent="0.2">
      <c r="A280" s="30" t="s">
        <v>36</v>
      </c>
    </row>
    <row r="281" spans="1:14" ht="11.45" customHeight="1" x14ac:dyDescent="0.2">
      <c r="B281" s="70"/>
      <c r="C281" s="70"/>
      <c r="D281" s="86"/>
      <c r="E281" s="86"/>
      <c r="F281" s="86"/>
      <c r="G281" s="86"/>
      <c r="H281" s="86"/>
      <c r="I281" s="86"/>
    </row>
    <row r="282" spans="1:14" ht="12" customHeight="1" x14ac:dyDescent="0.2">
      <c r="A282" s="1" t="s">
        <v>89</v>
      </c>
      <c r="B282" s="50"/>
      <c r="C282" s="87"/>
      <c r="D282" s="50"/>
      <c r="E282" s="87"/>
      <c r="F282" s="88"/>
      <c r="G282" s="88"/>
      <c r="H282" s="88"/>
      <c r="I282" s="87"/>
      <c r="J282" s="88"/>
      <c r="K282" s="50"/>
      <c r="L282" s="87"/>
      <c r="M282" s="87"/>
      <c r="N282" s="89"/>
    </row>
    <row r="283" spans="1:14" ht="12" customHeight="1" x14ac:dyDescent="0.2">
      <c r="A283" s="57" t="s">
        <v>1</v>
      </c>
      <c r="B283" s="63">
        <v>2006</v>
      </c>
      <c r="C283" s="64">
        <v>2007</v>
      </c>
      <c r="D283" s="65">
        <v>2008</v>
      </c>
      <c r="E283" s="64">
        <v>2009</v>
      </c>
      <c r="F283" s="65">
        <v>2010</v>
      </c>
      <c r="G283" s="64">
        <v>2011</v>
      </c>
      <c r="H283" s="65">
        <v>2012</v>
      </c>
      <c r="I283" s="64" t="s">
        <v>2</v>
      </c>
      <c r="J283" s="66" t="s">
        <v>3</v>
      </c>
      <c r="K283" s="67" t="s">
        <v>4</v>
      </c>
      <c r="L283" s="66" t="s">
        <v>5</v>
      </c>
      <c r="M283" s="66" t="s">
        <v>6</v>
      </c>
      <c r="N283" s="68" t="s">
        <v>7</v>
      </c>
    </row>
    <row r="284" spans="1:14" ht="6.4" customHeight="1" x14ac:dyDescent="0.2">
      <c r="A284" s="90"/>
      <c r="B284" s="91"/>
      <c r="C284" s="91"/>
      <c r="D284" s="91"/>
      <c r="E284" s="91"/>
      <c r="F284" s="91"/>
      <c r="G284" s="91"/>
      <c r="H284" s="91"/>
      <c r="I284" s="91"/>
      <c r="J284" s="92"/>
      <c r="K284" s="92"/>
      <c r="L284" s="92"/>
      <c r="M284" s="92"/>
      <c r="N284" s="92"/>
    </row>
    <row r="285" spans="1:14" ht="12" customHeight="1" x14ac:dyDescent="0.2">
      <c r="A285" s="72" t="s">
        <v>76</v>
      </c>
      <c r="B285" s="93"/>
      <c r="C285" s="94">
        <f t="shared" ref="C285:N288" si="36">(C252/B252-1)*100</f>
        <v>3.5944152892216641</v>
      </c>
      <c r="D285" s="94">
        <f t="shared" si="36"/>
        <v>8.109592626346295</v>
      </c>
      <c r="E285" s="94">
        <f t="shared" si="36"/>
        <v>0.64774358054633385</v>
      </c>
      <c r="F285" s="94">
        <f t="shared" si="36"/>
        <v>-3.6498690039400761</v>
      </c>
      <c r="G285" s="94">
        <f t="shared" si="36"/>
        <v>5.6296048490479311</v>
      </c>
      <c r="H285" s="94">
        <f t="shared" si="36"/>
        <v>2.5351711104972585</v>
      </c>
      <c r="I285" s="94">
        <f t="shared" si="36"/>
        <v>2.7487764895324007</v>
      </c>
      <c r="J285" s="94">
        <f t="shared" si="36"/>
        <v>10.271047552352197</v>
      </c>
      <c r="K285" s="94">
        <f t="shared" si="36"/>
        <v>6.970209491719892</v>
      </c>
      <c r="L285" s="94">
        <f t="shared" si="36"/>
        <v>9.3802722094430635</v>
      </c>
      <c r="M285" s="94">
        <f t="shared" si="36"/>
        <v>3.9832407630073119</v>
      </c>
      <c r="N285" s="95">
        <f t="shared" si="36"/>
        <v>3.1819945389889526</v>
      </c>
    </row>
    <row r="286" spans="1:14" ht="12" customHeight="1" x14ac:dyDescent="0.2">
      <c r="A286" s="69" t="s">
        <v>77</v>
      </c>
      <c r="B286" s="96"/>
      <c r="C286" s="97">
        <f t="shared" si="36"/>
        <v>2.514558003506373</v>
      </c>
      <c r="D286" s="97">
        <f t="shared" si="36"/>
        <v>9.2598686270570099</v>
      </c>
      <c r="E286" s="97">
        <f t="shared" si="36"/>
        <v>0.55131181750678326</v>
      </c>
      <c r="F286" s="97">
        <f t="shared" si="36"/>
        <v>-2.2257620052109961</v>
      </c>
      <c r="G286" s="97">
        <f t="shared" si="36"/>
        <v>6.4773118356387771</v>
      </c>
      <c r="H286" s="97">
        <f t="shared" si="36"/>
        <v>-0.82411699450118947</v>
      </c>
      <c r="I286" s="97">
        <f t="shared" si="36"/>
        <v>4.7894920018390241</v>
      </c>
      <c r="J286" s="97">
        <f t="shared" si="36"/>
        <v>4.2066609557839474</v>
      </c>
      <c r="K286" s="97">
        <f t="shared" si="36"/>
        <v>11.229653057501388</v>
      </c>
      <c r="L286" s="97">
        <f t="shared" si="36"/>
        <v>4.829123074891073</v>
      </c>
      <c r="M286" s="97">
        <f t="shared" si="36"/>
        <v>7.2883660541080975</v>
      </c>
      <c r="N286" s="98">
        <f t="shared" si="36"/>
        <v>-8.1135393197702683</v>
      </c>
    </row>
    <row r="287" spans="1:14" ht="12" customHeight="1" x14ac:dyDescent="0.2">
      <c r="A287" s="69" t="s">
        <v>53</v>
      </c>
      <c r="B287" s="99"/>
      <c r="C287" s="97">
        <f t="shared" si="36"/>
        <v>4.9697641525859204</v>
      </c>
      <c r="D287" s="97">
        <f t="shared" si="36"/>
        <v>6.9016582472093191</v>
      </c>
      <c r="E287" s="97">
        <f t="shared" si="36"/>
        <v>0.41880834626497609</v>
      </c>
      <c r="F287" s="97">
        <f t="shared" si="36"/>
        <v>-5.7404542349574816</v>
      </c>
      <c r="G287" s="97">
        <f t="shared" si="36"/>
        <v>4.5685038969535796</v>
      </c>
      <c r="H287" s="97">
        <f t="shared" si="36"/>
        <v>7.5432322205745139</v>
      </c>
      <c r="I287" s="97">
        <f t="shared" si="36"/>
        <v>0.12888213175188401</v>
      </c>
      <c r="J287" s="97">
        <f t="shared" si="36"/>
        <v>19.022392893480735</v>
      </c>
      <c r="K287" s="97">
        <f t="shared" si="36"/>
        <v>1.9098863687913914</v>
      </c>
      <c r="L287" s="97">
        <f t="shared" si="36"/>
        <v>15.674177575740877</v>
      </c>
      <c r="M287" s="97">
        <f t="shared" si="36"/>
        <v>3.9240014294517067E-2</v>
      </c>
      <c r="N287" s="98">
        <f t="shared" si="36"/>
        <v>17.921486080919323</v>
      </c>
    </row>
    <row r="288" spans="1:14" ht="12" customHeight="1" x14ac:dyDescent="0.2">
      <c r="A288" s="69" t="s">
        <v>78</v>
      </c>
      <c r="B288" s="96"/>
      <c r="C288" s="97">
        <f t="shared" si="36"/>
        <v>6.4800453379751044</v>
      </c>
      <c r="D288" s="97">
        <f t="shared" si="36"/>
        <v>-0.62006943005286086</v>
      </c>
      <c r="E288" s="97">
        <f t="shared" si="36"/>
        <v>10.712266271686822</v>
      </c>
      <c r="F288" s="97">
        <f t="shared" si="36"/>
        <v>-0.29097606647523477</v>
      </c>
      <c r="G288" s="97">
        <f t="shared" si="36"/>
        <v>2.1032246514129715</v>
      </c>
      <c r="H288" s="97">
        <f t="shared" si="36"/>
        <v>-0.6597715736939902</v>
      </c>
      <c r="I288" s="97">
        <f t="shared" si="36"/>
        <v>-0.23154282083203137</v>
      </c>
      <c r="J288" s="97">
        <f t="shared" si="36"/>
        <v>3.5363718699596536</v>
      </c>
      <c r="K288" s="97">
        <f t="shared" si="36"/>
        <v>1.9170096566277328</v>
      </c>
      <c r="L288" s="97">
        <f t="shared" si="36"/>
        <v>3.2802960406816961</v>
      </c>
      <c r="M288" s="97">
        <f t="shared" si="36"/>
        <v>1.697619520381477</v>
      </c>
      <c r="N288" s="98">
        <f t="shared" si="36"/>
        <v>1.8698324279273537</v>
      </c>
    </row>
    <row r="289" spans="1:14" ht="6.4" customHeight="1" x14ac:dyDescent="0.2">
      <c r="A289" s="69"/>
      <c r="B289" s="100"/>
      <c r="C289" s="97"/>
      <c r="D289" s="97"/>
      <c r="E289" s="97"/>
      <c r="F289" s="97"/>
      <c r="G289" s="97"/>
      <c r="H289" s="97"/>
      <c r="I289" s="97"/>
      <c r="J289" s="101"/>
      <c r="K289" s="101"/>
      <c r="L289" s="101"/>
      <c r="M289" s="101"/>
      <c r="N289" s="101"/>
    </row>
    <row r="290" spans="1:14" ht="12" customHeight="1" x14ac:dyDescent="0.2">
      <c r="A290" s="72" t="s">
        <v>79</v>
      </c>
      <c r="B290" s="93"/>
      <c r="C290" s="94">
        <f t="shared" ref="C290:N292" si="37">(C257/B257-1)*100</f>
        <v>6.3892421671888577</v>
      </c>
      <c r="D290" s="94">
        <f t="shared" si="37"/>
        <v>-5.6352230195903186</v>
      </c>
      <c r="E290" s="94">
        <f t="shared" si="37"/>
        <v>37.781045041470747</v>
      </c>
      <c r="F290" s="94">
        <f t="shared" si="37"/>
        <v>-13.969898612735566</v>
      </c>
      <c r="G290" s="94">
        <f t="shared" si="37"/>
        <v>33.996383608080883</v>
      </c>
      <c r="H290" s="94">
        <f t="shared" si="37"/>
        <v>42.337120975454525</v>
      </c>
      <c r="I290" s="94">
        <f t="shared" si="37"/>
        <v>27.018182158627702</v>
      </c>
      <c r="J290" s="94">
        <f t="shared" si="37"/>
        <v>1.0327067340931251</v>
      </c>
      <c r="K290" s="94">
        <f t="shared" si="37"/>
        <v>65.68608189897877</v>
      </c>
      <c r="L290" s="94">
        <f t="shared" si="37"/>
        <v>-14.336380807134253</v>
      </c>
      <c r="M290" s="94">
        <f t="shared" si="37"/>
        <v>-12.988636810026621</v>
      </c>
      <c r="N290" s="95">
        <f t="shared" si="37"/>
        <v>15.133473245847329</v>
      </c>
    </row>
    <row r="291" spans="1:14" ht="12" customHeight="1" x14ac:dyDescent="0.2">
      <c r="A291" s="69" t="s">
        <v>80</v>
      </c>
      <c r="B291" s="96"/>
      <c r="C291" s="97">
        <f t="shared" si="37"/>
        <v>4.6047724328478923</v>
      </c>
      <c r="D291" s="97">
        <f t="shared" si="37"/>
        <v>-18.037436392785576</v>
      </c>
      <c r="E291" s="97">
        <f t="shared" si="37"/>
        <v>133.18283954480998</v>
      </c>
      <c r="F291" s="97">
        <f t="shared" si="37"/>
        <v>-52.874060578492596</v>
      </c>
      <c r="G291" s="97">
        <f t="shared" si="37"/>
        <v>17.642081410555122</v>
      </c>
      <c r="H291" s="97">
        <f t="shared" si="37"/>
        <v>23.793233578547945</v>
      </c>
      <c r="I291" s="97">
        <f t="shared" si="37"/>
        <v>11.230934972447537</v>
      </c>
      <c r="J291" s="97">
        <f t="shared" si="37"/>
        <v>2.4932468412400155</v>
      </c>
      <c r="K291" s="97">
        <f t="shared" si="37"/>
        <v>154.16679921361523</v>
      </c>
      <c r="L291" s="97">
        <f t="shared" si="37"/>
        <v>-42.830172133268988</v>
      </c>
      <c r="M291" s="97">
        <f t="shared" si="37"/>
        <v>33.555904104335909</v>
      </c>
      <c r="N291" s="98">
        <f t="shared" si="37"/>
        <v>-20.754563981238228</v>
      </c>
    </row>
    <row r="292" spans="1:14" ht="12" customHeight="1" x14ac:dyDescent="0.2">
      <c r="A292" s="69" t="s">
        <v>45</v>
      </c>
      <c r="B292" s="102"/>
      <c r="C292" s="97">
        <f t="shared" si="37"/>
        <v>7.1887597009177684</v>
      </c>
      <c r="D292" s="97">
        <f t="shared" si="37"/>
        <v>-0.21246458923511735</v>
      </c>
      <c r="E292" s="97">
        <f t="shared" si="37"/>
        <v>3.5187192411136436</v>
      </c>
      <c r="F292" s="97">
        <f t="shared" si="37"/>
        <v>17.502805416042456</v>
      </c>
      <c r="G292" s="97">
        <f t="shared" si="37"/>
        <v>39.302561386025545</v>
      </c>
      <c r="H292" s="97">
        <f t="shared" si="37"/>
        <v>47.418179032929885</v>
      </c>
      <c r="I292" s="97">
        <f t="shared" si="37"/>
        <v>30.65068238148212</v>
      </c>
      <c r="J292" s="97">
        <f t="shared" si="37"/>
        <v>0.74660095285596917</v>
      </c>
      <c r="K292" s="97">
        <f t="shared" si="37"/>
        <v>48.053064764621766</v>
      </c>
      <c r="L292" s="97">
        <f t="shared" si="37"/>
        <v>-4.5880636118302061</v>
      </c>
      <c r="M292" s="97">
        <f t="shared" si="37"/>
        <v>-22.530041979850445</v>
      </c>
      <c r="N292" s="98">
        <f t="shared" si="37"/>
        <v>27.816504567326671</v>
      </c>
    </row>
    <row r="293" spans="1:14" ht="6.4" customHeight="1" x14ac:dyDescent="0.2">
      <c r="A293" s="75"/>
      <c r="B293" s="103"/>
      <c r="C293" s="104"/>
      <c r="D293" s="104"/>
      <c r="E293" s="104"/>
      <c r="F293" s="104"/>
      <c r="G293" s="104"/>
      <c r="H293" s="104"/>
      <c r="I293" s="105"/>
      <c r="J293" s="106"/>
      <c r="K293" s="62"/>
      <c r="L293" s="62"/>
      <c r="M293" s="62"/>
      <c r="N293" s="62"/>
    </row>
    <row r="294" spans="1:14" ht="12" customHeight="1" x14ac:dyDescent="0.2">
      <c r="A294" s="76" t="s">
        <v>81</v>
      </c>
      <c r="B294" s="96"/>
      <c r="C294" s="94">
        <f t="shared" ref="C294:N294" si="38">(C261/B261-1)*100</f>
        <v>-137.7762130556884</v>
      </c>
      <c r="D294" s="94">
        <f t="shared" si="38"/>
        <v>-2167.0656545270886</v>
      </c>
      <c r="E294" s="94">
        <f t="shared" si="38"/>
        <v>-114.75382740738451</v>
      </c>
      <c r="F294" s="94">
        <f t="shared" si="38"/>
        <v>-662.40698552099718</v>
      </c>
      <c r="G294" s="94">
        <f t="shared" si="38"/>
        <v>-94.191475281558425</v>
      </c>
      <c r="H294" s="107" t="s">
        <v>90</v>
      </c>
      <c r="I294" s="94">
        <f t="shared" si="38"/>
        <v>-38.621452190389725</v>
      </c>
      <c r="J294" s="94">
        <f t="shared" si="38"/>
        <v>-61.347229044401466</v>
      </c>
      <c r="K294" s="94">
        <f t="shared" si="38"/>
        <v>-274.42683047574008</v>
      </c>
      <c r="L294" s="94">
        <f t="shared" si="38"/>
        <v>-24.511032848900459</v>
      </c>
      <c r="M294" s="94">
        <f t="shared" si="38"/>
        <v>-144.98803446271401</v>
      </c>
      <c r="N294" s="95">
        <f t="shared" si="38"/>
        <v>-65.118209994521521</v>
      </c>
    </row>
    <row r="295" spans="1:14" ht="6.4" customHeight="1" x14ac:dyDescent="0.2">
      <c r="A295" s="78">
        <v>5.0000000000000001E-3</v>
      </c>
      <c r="B295" s="10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</row>
    <row r="296" spans="1:14" ht="12" customHeight="1" x14ac:dyDescent="0.2">
      <c r="A296" s="72" t="s">
        <v>82</v>
      </c>
      <c r="B296" s="93"/>
      <c r="C296" s="94">
        <f t="shared" ref="C296:N298" si="39">(C263/B263-1)*100</f>
        <v>67.487783524488648</v>
      </c>
      <c r="D296" s="94">
        <f t="shared" si="39"/>
        <v>-2.9642241402640934</v>
      </c>
      <c r="E296" s="94">
        <f t="shared" si="39"/>
        <v>2.7225217607756536</v>
      </c>
      <c r="F296" s="94">
        <f t="shared" si="39"/>
        <v>-17.889439617520164</v>
      </c>
      <c r="G296" s="94">
        <f t="shared" si="39"/>
        <v>19.911658686253642</v>
      </c>
      <c r="H296" s="94">
        <f t="shared" si="39"/>
        <v>2.018177069304028</v>
      </c>
      <c r="I296" s="94">
        <f t="shared" si="39"/>
        <v>-10.222717125612723</v>
      </c>
      <c r="J296" s="94">
        <f t="shared" si="39"/>
        <v>16.684785161977999</v>
      </c>
      <c r="K296" s="94">
        <f t="shared" si="39"/>
        <v>33.114317133988934</v>
      </c>
      <c r="L296" s="94">
        <f t="shared" si="39"/>
        <v>29.684129246156466</v>
      </c>
      <c r="M296" s="94">
        <f t="shared" si="39"/>
        <v>-16.785806284732018</v>
      </c>
      <c r="N296" s="94">
        <f t="shared" si="39"/>
        <v>-33.973590401273235</v>
      </c>
    </row>
    <row r="297" spans="1:14" ht="12" customHeight="1" x14ac:dyDescent="0.2">
      <c r="A297" s="69" t="s">
        <v>83</v>
      </c>
      <c r="B297" s="109"/>
      <c r="C297" s="97">
        <f t="shared" si="39"/>
        <v>209.786223562201</v>
      </c>
      <c r="D297" s="97">
        <f t="shared" si="39"/>
        <v>-18.695192298333531</v>
      </c>
      <c r="E297" s="97">
        <f t="shared" si="39"/>
        <v>-13.107134653913876</v>
      </c>
      <c r="F297" s="97">
        <f t="shared" si="39"/>
        <v>-23.666618626339698</v>
      </c>
      <c r="G297" s="97">
        <f t="shared" si="39"/>
        <v>53.291196457560595</v>
      </c>
      <c r="H297" s="97">
        <f t="shared" si="39"/>
        <v>-11.547134932953796</v>
      </c>
      <c r="I297" s="97">
        <f t="shared" si="39"/>
        <v>-15.176786905899641</v>
      </c>
      <c r="J297" s="97">
        <f t="shared" si="39"/>
        <v>52.778853905623869</v>
      </c>
      <c r="K297" s="97">
        <f t="shared" si="39"/>
        <v>15.33444530834711</v>
      </c>
      <c r="L297" s="97">
        <f t="shared" si="39"/>
        <v>5.8862251270173749</v>
      </c>
      <c r="M297" s="97">
        <f t="shared" si="39"/>
        <v>27.662865659628899</v>
      </c>
      <c r="N297" s="97">
        <f t="shared" si="39"/>
        <v>-44.895527661228307</v>
      </c>
    </row>
    <row r="298" spans="1:14" ht="12" customHeight="1" x14ac:dyDescent="0.2">
      <c r="A298" s="69" t="s">
        <v>84</v>
      </c>
      <c r="B298" s="109"/>
      <c r="C298" s="97">
        <f t="shared" si="39"/>
        <v>10.635723640562645</v>
      </c>
      <c r="D298" s="97">
        <f t="shared" si="39"/>
        <v>14.633975383687181</v>
      </c>
      <c r="E298" s="97">
        <f t="shared" si="39"/>
        <v>15.282449688440769</v>
      </c>
      <c r="F298" s="97">
        <f t="shared" si="39"/>
        <v>-14.434404980857563</v>
      </c>
      <c r="G298" s="97">
        <f t="shared" si="39"/>
        <v>2.1029583759945014</v>
      </c>
      <c r="H298" s="97">
        <f t="shared" si="39"/>
        <v>12.883948931930123</v>
      </c>
      <c r="I298" s="97">
        <f t="shared" si="39"/>
        <v>-7.1133455369428393</v>
      </c>
      <c r="J298" s="97">
        <f t="shared" si="39"/>
        <v>-4.0027022110401322</v>
      </c>
      <c r="K298" s="97">
        <f t="shared" si="39"/>
        <v>49.33259624388662</v>
      </c>
      <c r="L298" s="97">
        <f t="shared" si="39"/>
        <v>46.449735808836955</v>
      </c>
      <c r="M298" s="97">
        <f t="shared" si="39"/>
        <v>-39.426525708042583</v>
      </c>
      <c r="N298" s="97">
        <f t="shared" si="39"/>
        <v>-22.248580571457033</v>
      </c>
    </row>
    <row r="299" spans="1:14" ht="6.4" customHeight="1" x14ac:dyDescent="0.2">
      <c r="A299" s="69"/>
      <c r="B299" s="9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</row>
    <row r="300" spans="1:14" ht="12" customHeight="1" x14ac:dyDescent="0.2">
      <c r="A300" s="72" t="s">
        <v>85</v>
      </c>
      <c r="B300" s="93"/>
      <c r="C300" s="94">
        <f t="shared" ref="C300:N302" si="40">(C267/B267-1)*100</f>
        <v>6.4567710921582311</v>
      </c>
      <c r="D300" s="94">
        <f t="shared" si="40"/>
        <v>7.0513953281693853</v>
      </c>
      <c r="E300" s="94">
        <f t="shared" si="40"/>
        <v>5.281842618607091</v>
      </c>
      <c r="F300" s="94">
        <f t="shared" si="40"/>
        <v>-10.902678725129899</v>
      </c>
      <c r="G300" s="94">
        <f t="shared" si="40"/>
        <v>14.041100205800184</v>
      </c>
      <c r="H300" s="94">
        <f t="shared" si="40"/>
        <v>9.2934031032692275</v>
      </c>
      <c r="I300" s="94">
        <f t="shared" si="40"/>
        <v>7.983943611848443</v>
      </c>
      <c r="J300" s="94">
        <f t="shared" si="40"/>
        <v>13.776890855783641</v>
      </c>
      <c r="K300" s="94">
        <f t="shared" si="40"/>
        <v>19.460919097078587</v>
      </c>
      <c r="L300" s="94">
        <f t="shared" si="40"/>
        <v>7.47390767101479</v>
      </c>
      <c r="M300" s="94">
        <f t="shared" si="40"/>
        <v>-3.4270172410809541</v>
      </c>
      <c r="N300" s="94">
        <f t="shared" si="40"/>
        <v>-7.9402549015731072</v>
      </c>
    </row>
    <row r="301" spans="1:14" ht="12" customHeight="1" x14ac:dyDescent="0.2">
      <c r="A301" s="69" t="s">
        <v>83</v>
      </c>
      <c r="B301" s="109"/>
      <c r="C301" s="97">
        <f t="shared" si="40"/>
        <v>1.462278389786098</v>
      </c>
      <c r="D301" s="97">
        <f t="shared" si="40"/>
        <v>5.349983410830661</v>
      </c>
      <c r="E301" s="97">
        <f t="shared" si="40"/>
        <v>-0.20047869015490383</v>
      </c>
      <c r="F301" s="97">
        <f t="shared" si="40"/>
        <v>-10.36675827554896</v>
      </c>
      <c r="G301" s="97">
        <f t="shared" si="40"/>
        <v>11.878033918177744</v>
      </c>
      <c r="H301" s="97">
        <f t="shared" si="40"/>
        <v>16.921253743766762</v>
      </c>
      <c r="I301" s="97">
        <f t="shared" si="40"/>
        <v>8.2699785173955718</v>
      </c>
      <c r="J301" s="97">
        <f t="shared" si="40"/>
        <v>7.2609800606426633</v>
      </c>
      <c r="K301" s="97">
        <f t="shared" si="40"/>
        <v>14.830027862580341</v>
      </c>
      <c r="L301" s="97">
        <f t="shared" si="40"/>
        <v>7.4145028017677195</v>
      </c>
      <c r="M301" s="97">
        <f t="shared" si="40"/>
        <v>2.7599868745801892</v>
      </c>
      <c r="N301" s="97">
        <f t="shared" si="40"/>
        <v>-4.906985616447967</v>
      </c>
    </row>
    <row r="302" spans="1:14" ht="12" customHeight="1" x14ac:dyDescent="0.2">
      <c r="A302" s="69" t="s">
        <v>84</v>
      </c>
      <c r="B302" s="109"/>
      <c r="C302" s="97">
        <f t="shared" si="40"/>
        <v>15.433607366766889</v>
      </c>
      <c r="D302" s="97">
        <f t="shared" si="40"/>
        <v>9.7392992096220876</v>
      </c>
      <c r="E302" s="97">
        <f t="shared" si="40"/>
        <v>13.596436439683469</v>
      </c>
      <c r="F302" s="97">
        <f t="shared" si="40"/>
        <v>-11.61674847055435</v>
      </c>
      <c r="G302" s="97">
        <f t="shared" si="40"/>
        <v>16.963968600314526</v>
      </c>
      <c r="H302" s="97">
        <f t="shared" si="40"/>
        <v>-0.56563041973252126</v>
      </c>
      <c r="I302" s="97">
        <f t="shared" si="40"/>
        <v>7.5492250982720277</v>
      </c>
      <c r="J302" s="97">
        <f t="shared" si="40"/>
        <v>23.746198467982648</v>
      </c>
      <c r="K302" s="97">
        <f t="shared" si="40"/>
        <v>25.602276075363296</v>
      </c>
      <c r="L302" s="97">
        <f t="shared" si="40"/>
        <v>7.545932090494567</v>
      </c>
      <c r="M302" s="97">
        <f t="shared" si="40"/>
        <v>-10.919177557009652</v>
      </c>
      <c r="N302" s="97">
        <f t="shared" si="40"/>
        <v>-12.177440098964432</v>
      </c>
    </row>
    <row r="303" spans="1:14" ht="6.4" customHeight="1" x14ac:dyDescent="0.2">
      <c r="A303" s="69"/>
      <c r="B303" s="108"/>
      <c r="C303" s="62"/>
      <c r="D303" s="62"/>
      <c r="E303" s="62"/>
      <c r="F303" s="70"/>
      <c r="G303" s="70"/>
      <c r="H303" s="70"/>
      <c r="I303" s="70"/>
      <c r="J303" s="70"/>
      <c r="K303" s="62"/>
      <c r="L303" s="62"/>
      <c r="M303" s="62"/>
      <c r="N303" s="62"/>
    </row>
    <row r="304" spans="1:14" ht="12" customHeight="1" x14ac:dyDescent="0.2">
      <c r="A304" s="79" t="s">
        <v>86</v>
      </c>
      <c r="B304" s="110"/>
      <c r="C304" s="111">
        <f t="shared" ref="C304:N304" si="41">(C271/B271-1)*100</f>
        <v>-1.9978301916029562</v>
      </c>
      <c r="D304" s="111">
        <f t="shared" si="41"/>
        <v>9.4225933091416572</v>
      </c>
      <c r="E304" s="111">
        <f t="shared" si="41"/>
        <v>5.8191707969422968</v>
      </c>
      <c r="F304" s="111">
        <f t="shared" si="41"/>
        <v>-9.4787374488974336</v>
      </c>
      <c r="G304" s="111">
        <f t="shared" si="41"/>
        <v>12.95581463074611</v>
      </c>
      <c r="H304" s="111">
        <f t="shared" si="41"/>
        <v>10.721191740332703</v>
      </c>
      <c r="I304" s="111">
        <f t="shared" si="41"/>
        <v>11.276206734390559</v>
      </c>
      <c r="J304" s="111">
        <f t="shared" si="41"/>
        <v>13.352655363633591</v>
      </c>
      <c r="K304" s="111">
        <f t="shared" si="41"/>
        <v>17.410457374606757</v>
      </c>
      <c r="L304" s="111">
        <f t="shared" si="41"/>
        <v>3.6922536349562662</v>
      </c>
      <c r="M304" s="111">
        <f t="shared" si="41"/>
        <v>-0.58231698189193937</v>
      </c>
      <c r="N304" s="111">
        <f t="shared" si="41"/>
        <v>-3.3000943455844367</v>
      </c>
    </row>
    <row r="305" spans="1:15" ht="6.4" customHeight="1" x14ac:dyDescent="0.2">
      <c r="A305" s="79"/>
      <c r="B305" s="112"/>
      <c r="C305" s="113"/>
      <c r="D305" s="113"/>
      <c r="E305" s="113"/>
      <c r="F305" s="113"/>
      <c r="G305" s="113"/>
      <c r="H305" s="113"/>
      <c r="I305" s="113"/>
      <c r="J305" s="113"/>
      <c r="K305" s="62"/>
      <c r="L305" s="62"/>
      <c r="M305" s="62"/>
      <c r="N305" s="62"/>
    </row>
    <row r="306" spans="1:15" ht="12" customHeight="1" x14ac:dyDescent="0.2">
      <c r="A306" s="69" t="s">
        <v>87</v>
      </c>
      <c r="B306" s="114"/>
      <c r="C306" s="13"/>
      <c r="D306" s="115"/>
      <c r="E306" s="13"/>
      <c r="F306" s="115"/>
      <c r="G306" s="113"/>
      <c r="H306" s="113"/>
      <c r="I306" s="115"/>
      <c r="J306" s="113"/>
      <c r="K306" s="113"/>
      <c r="L306" s="115"/>
      <c r="M306" s="115"/>
      <c r="N306" s="116"/>
    </row>
    <row r="307" spans="1:15" ht="6.4" customHeight="1" x14ac:dyDescent="0.2">
      <c r="A307" s="72"/>
      <c r="B307" s="117"/>
      <c r="D307" s="62"/>
      <c r="G307" s="62"/>
      <c r="H307" s="62"/>
      <c r="I307" s="62"/>
      <c r="J307" s="62"/>
      <c r="K307" s="62"/>
      <c r="L307" s="62"/>
      <c r="M307" s="62"/>
      <c r="N307" s="62"/>
    </row>
    <row r="308" spans="1:15" ht="12" customHeight="1" x14ac:dyDescent="0.2">
      <c r="A308" s="83" t="s">
        <v>74</v>
      </c>
      <c r="B308" s="118"/>
      <c r="C308" s="119">
        <f t="shared" ref="C308:N308" si="42">(C275/B275-1)*100</f>
        <v>8.3088837910075153</v>
      </c>
      <c r="D308" s="119">
        <f t="shared" si="42"/>
        <v>6.0517496487702438</v>
      </c>
      <c r="E308" s="119">
        <f t="shared" si="42"/>
        <v>0.97407234322992586</v>
      </c>
      <c r="F308" s="119">
        <f t="shared" si="42"/>
        <v>0.24365831068355881</v>
      </c>
      <c r="G308" s="119">
        <f t="shared" si="42"/>
        <v>3.5020892458249131</v>
      </c>
      <c r="H308" s="119">
        <f t="shared" si="42"/>
        <v>4.2994015150436216</v>
      </c>
      <c r="I308" s="119">
        <f t="shared" si="42"/>
        <v>4.3562433603591577</v>
      </c>
      <c r="J308" s="119">
        <f t="shared" si="42"/>
        <v>3.9749156793846385</v>
      </c>
      <c r="K308" s="119">
        <f t="shared" si="42"/>
        <v>14.251530119451861</v>
      </c>
      <c r="L308" s="119">
        <f t="shared" si="42"/>
        <v>5.3180672113921856</v>
      </c>
      <c r="M308" s="119">
        <f t="shared" si="42"/>
        <v>1.8462272764119048</v>
      </c>
      <c r="N308" s="119">
        <f t="shared" si="42"/>
        <v>7.7476596556847799</v>
      </c>
    </row>
    <row r="309" spans="1:15" ht="6.4" customHeight="1" x14ac:dyDescent="0.2">
      <c r="A309" s="49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1"/>
    </row>
    <row r="310" spans="1:15" ht="12" customHeight="1" x14ac:dyDescent="0.2">
      <c r="A310" s="30" t="s">
        <v>35</v>
      </c>
    </row>
    <row r="311" spans="1:15" ht="12" customHeight="1" x14ac:dyDescent="0.2">
      <c r="A311" s="30" t="s">
        <v>36</v>
      </c>
    </row>
    <row r="312" spans="1:15" ht="12" customHeight="1" x14ac:dyDescent="0.2">
      <c r="A312" s="120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</row>
    <row r="313" spans="1:15" ht="12" customHeight="1" x14ac:dyDescent="0.2">
      <c r="A313" s="1" t="s">
        <v>91</v>
      </c>
      <c r="B313" s="62"/>
      <c r="C313" s="122"/>
      <c r="D313" s="122"/>
      <c r="E313" s="122"/>
      <c r="F313" s="122"/>
      <c r="G313" s="122"/>
      <c r="H313" s="122"/>
      <c r="I313" s="122"/>
      <c r="J313" s="122"/>
      <c r="K313" s="62"/>
      <c r="L313" s="62"/>
      <c r="M313" s="62"/>
      <c r="N313" s="62"/>
    </row>
    <row r="314" spans="1:15" ht="12" customHeight="1" x14ac:dyDescent="0.2">
      <c r="A314" s="57" t="s">
        <v>1</v>
      </c>
      <c r="B314" s="63">
        <v>2006</v>
      </c>
      <c r="C314" s="64">
        <v>2007</v>
      </c>
      <c r="D314" s="65">
        <v>2008</v>
      </c>
      <c r="E314" s="64">
        <v>2009</v>
      </c>
      <c r="F314" s="65">
        <v>2010</v>
      </c>
      <c r="G314" s="64">
        <v>2011</v>
      </c>
      <c r="H314" s="65">
        <v>2012</v>
      </c>
      <c r="I314" s="64" t="s">
        <v>2</v>
      </c>
      <c r="J314" s="66" t="s">
        <v>3</v>
      </c>
      <c r="K314" s="67" t="s">
        <v>4</v>
      </c>
      <c r="L314" s="66" t="s">
        <v>5</v>
      </c>
      <c r="M314" s="66" t="s">
        <v>6</v>
      </c>
      <c r="N314" s="68" t="s">
        <v>7</v>
      </c>
    </row>
    <row r="315" spans="1:15" ht="6.4" customHeight="1" x14ac:dyDescent="0.2">
      <c r="A315" s="123"/>
      <c r="B315" s="121"/>
      <c r="C315" s="121"/>
      <c r="D315" s="121"/>
      <c r="E315" s="121"/>
      <c r="F315" s="121"/>
      <c r="G315" s="121"/>
      <c r="H315" s="121"/>
      <c r="I315" s="121"/>
      <c r="J315" s="124"/>
      <c r="K315" s="124"/>
      <c r="L315" s="125"/>
      <c r="M315" s="124"/>
      <c r="N315" s="124"/>
    </row>
    <row r="316" spans="1:15" ht="12" customHeight="1" x14ac:dyDescent="0.2">
      <c r="A316" s="72" t="s">
        <v>76</v>
      </c>
      <c r="B316" s="73">
        <f>[4]GDPE!B62</f>
        <v>237158.76486250956</v>
      </c>
      <c r="C316" s="73">
        <f>[4]GDPE!C62</f>
        <v>237441.61484807928</v>
      </c>
      <c r="D316" s="73">
        <f>[4]GDPE!D62</f>
        <v>234551.32161143023</v>
      </c>
      <c r="E316" s="73">
        <f>[4]GDPE!E62</f>
        <v>227871.34320474134</v>
      </c>
      <c r="F316" s="73">
        <f>[4]GDPE!F62</f>
        <v>218951.5623822115</v>
      </c>
      <c r="G316" s="73">
        <f>[4]GDPE!G62</f>
        <v>229769.39583299478</v>
      </c>
      <c r="H316" s="73">
        <f>[4]GDPE!H62</f>
        <v>238797.87010331289</v>
      </c>
      <c r="I316" s="73">
        <f>[4]GDPE!I62</f>
        <v>244534.60010020027</v>
      </c>
      <c r="J316" s="73">
        <f>[4]GDPE!J62</f>
        <v>265690.83492467017</v>
      </c>
      <c r="K316" s="73">
        <f>[4]GDPE!K62</f>
        <v>283126.13145264541</v>
      </c>
      <c r="L316" s="73">
        <f>[4]GDPE!L62</f>
        <v>307897.38796800049</v>
      </c>
      <c r="M316" s="73">
        <f>[4]GDPE!M62</f>
        <v>316518.65793567087</v>
      </c>
      <c r="N316" s="73">
        <f>[4]GDPE!N62</f>
        <v>318593.95139742264</v>
      </c>
      <c r="O316" s="126"/>
    </row>
    <row r="317" spans="1:15" ht="12" customHeight="1" x14ac:dyDescent="0.2">
      <c r="A317" s="69" t="s">
        <v>77</v>
      </c>
      <c r="B317" s="127">
        <f>[4]GDPE!B63</f>
        <v>135151.96579965699</v>
      </c>
      <c r="C317" s="127">
        <f>[4]GDPE!C63</f>
        <v>132718.51910771013</v>
      </c>
      <c r="D317" s="127">
        <f>[4]GDPE!D63</f>
        <v>133143.54421547923</v>
      </c>
      <c r="E317" s="127">
        <f>[4]GDPE!E63</f>
        <v>125447.01316861509</v>
      </c>
      <c r="F317" s="127">
        <f>[4]GDPE!F63</f>
        <v>122982.7932084042</v>
      </c>
      <c r="G317" s="127">
        <f>[4]GDPE!G63</f>
        <v>131183.21628972757</v>
      </c>
      <c r="H317" s="127">
        <f>[4]GDPE!H63</f>
        <v>133014.03422104788</v>
      </c>
      <c r="I317" s="127">
        <f>[4]GDPE!I63</f>
        <v>137741.91942247056</v>
      </c>
      <c r="J317" s="127">
        <f>[4]GDPE!J63</f>
        <v>143923.07663432462</v>
      </c>
      <c r="K317" s="127">
        <f>[4]GDPE!K63</f>
        <v>160486.67287613067</v>
      </c>
      <c r="L317" s="127">
        <f>[4]GDPE!L63</f>
        <v>168442.62961213887</v>
      </c>
      <c r="M317" s="127">
        <f>[4]GDPE!M63</f>
        <v>175200.16924433329</v>
      </c>
      <c r="N317" s="128">
        <f>[4]GDPE!N63</f>
        <v>162549.7674757214</v>
      </c>
      <c r="O317" s="126"/>
    </row>
    <row r="318" spans="1:15" ht="12" customHeight="1" x14ac:dyDescent="0.2">
      <c r="A318" s="69" t="s">
        <v>53</v>
      </c>
      <c r="B318" s="127">
        <f>[4]GDPE!B64</f>
        <v>98265.840189999988</v>
      </c>
      <c r="C318" s="127">
        <f>[4]GDPE!C64</f>
        <v>100892.21196459033</v>
      </c>
      <c r="D318" s="127">
        <f>[4]GDPE!D64</f>
        <v>98058.359145114853</v>
      </c>
      <c r="E318" s="127">
        <f>[4]GDPE!E64</f>
        <v>99015.39500261833</v>
      </c>
      <c r="F318" s="127">
        <f>[4]GDPE!F64</f>
        <v>92465.231333272299</v>
      </c>
      <c r="G318" s="127">
        <f>[4]GDPE!G64</f>
        <v>95061.729885722918</v>
      </c>
      <c r="H318" s="127">
        <f>[4]GDPE!H64</f>
        <v>102172.51803346052</v>
      </c>
      <c r="I318" s="127">
        <f>[4]GDPE!I64</f>
        <v>103133.06708295047</v>
      </c>
      <c r="J318" s="127">
        <f>[4]GDPE!J64</f>
        <v>118059.20306928495</v>
      </c>
      <c r="K318" s="127">
        <f>[4]GDPE!K64</f>
        <v>118881.30721122412</v>
      </c>
      <c r="L318" s="127">
        <f>[4]GDPE!L64</f>
        <v>135646.34757523518</v>
      </c>
      <c r="M318" s="127">
        <f>[4]GDPE!M64</f>
        <v>137459.14635405244</v>
      </c>
      <c r="N318" s="128">
        <f>[4]GDPE!N64</f>
        <v>152133.2288975924</v>
      </c>
      <c r="O318" s="126"/>
    </row>
    <row r="319" spans="1:15" ht="12" customHeight="1" x14ac:dyDescent="0.2">
      <c r="A319" s="69" t="s">
        <v>78</v>
      </c>
      <c r="B319" s="127">
        <f>[4]GDPE!B65</f>
        <v>3740.958872852575</v>
      </c>
      <c r="C319" s="127">
        <f>[4]GDPE!C65</f>
        <v>3830.8837757788233</v>
      </c>
      <c r="D319" s="127">
        <f>[4]GDPE!D65</f>
        <v>3349.4182508361728</v>
      </c>
      <c r="E319" s="127">
        <f>[4]GDPE!E65</f>
        <v>3408.9350335079098</v>
      </c>
      <c r="F319" s="127">
        <f>[4]GDPE!F65</f>
        <v>3503.5378405349979</v>
      </c>
      <c r="G319" s="127">
        <f>[4]GDPE!G65</f>
        <v>3524.4496575442959</v>
      </c>
      <c r="H319" s="127">
        <f>[4]GDPE!H65</f>
        <v>3611.3178488044623</v>
      </c>
      <c r="I319" s="127">
        <f>[4]GDPE!I65</f>
        <v>3659.6135947792427</v>
      </c>
      <c r="J319" s="127">
        <f>[4]GDPE!J65</f>
        <v>3708.5552210605797</v>
      </c>
      <c r="K319" s="127">
        <f>[4]GDPE!K65</f>
        <v>3758.1513652906087</v>
      </c>
      <c r="L319" s="127">
        <f>[4]GDPE!L65</f>
        <v>3808.4107806264633</v>
      </c>
      <c r="M319" s="127">
        <f>[4]GDPE!M65</f>
        <v>3859.3423372851048</v>
      </c>
      <c r="N319" s="128">
        <f>[4]GDPE!N65</f>
        <v>3910.9550241088186</v>
      </c>
      <c r="O319" s="126"/>
    </row>
    <row r="320" spans="1:15" ht="6.4" customHeight="1" x14ac:dyDescent="0.2">
      <c r="A320" s="69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126"/>
    </row>
    <row r="321" spans="1:15" ht="12" customHeight="1" x14ac:dyDescent="0.2">
      <c r="A321" s="72" t="s">
        <v>79</v>
      </c>
      <c r="B321" s="73">
        <f>[4]GDPE!B67</f>
        <v>20082.57274922786</v>
      </c>
      <c r="C321" s="73">
        <f>[4]GDPE!C67</f>
        <v>20547.778682590895</v>
      </c>
      <c r="D321" s="73">
        <f>[4]GDPE!D67</f>
        <v>17058.722891260157</v>
      </c>
      <c r="E321" s="73">
        <f>[4]GDPE!E67</f>
        <v>21606.757127688474</v>
      </c>
      <c r="F321" s="73">
        <f>[4]GDPE!F67</f>
        <v>19159.918082317636</v>
      </c>
      <c r="G321" s="73">
        <f>[4]GDPE!G67</f>
        <v>25294.830068550345</v>
      </c>
      <c r="H321" s="73">
        <f>[4]GDPE!H67</f>
        <v>37136.347914169259</v>
      </c>
      <c r="I321" s="73">
        <f>[4]GDPE!I67</f>
        <v>47911.674142173266</v>
      </c>
      <c r="J321" s="73">
        <f>[4]GDPE!J67</f>
        <v>47378.347620213368</v>
      </c>
      <c r="K321" s="73">
        <f>[4]GDPE!K67</f>
        <v>78052.853231569141</v>
      </c>
      <c r="L321" s="73">
        <f>[4]GDPE!L67</f>
        <v>65605.046257089649</v>
      </c>
      <c r="M321" s="73">
        <f>[4]GDPE!M67</f>
        <v>56881.619032302769</v>
      </c>
      <c r="N321" s="73">
        <f>[4]GDPE!N67</f>
        <v>65147.459068432036</v>
      </c>
      <c r="O321" s="126"/>
    </row>
    <row r="322" spans="1:15" ht="12" customHeight="1" x14ac:dyDescent="0.2">
      <c r="A322" s="69" t="s">
        <v>80</v>
      </c>
      <c r="B322" s="127">
        <f>[4]GDPE!B68</f>
        <v>6213.7957232999997</v>
      </c>
      <c r="C322" s="127">
        <f>[4]GDPE!C68</f>
        <v>6251.0976905948701</v>
      </c>
      <c r="D322" s="127">
        <f>[4]GDPE!D68</f>
        <v>4507.580972048625</v>
      </c>
      <c r="E322" s="127">
        <f>[4]GDPE!E68</f>
        <v>9662.5938437530695</v>
      </c>
      <c r="F322" s="127">
        <f>[4]GDPE!F68</f>
        <v>4693.6139767339719</v>
      </c>
      <c r="G322" s="127">
        <f>[4]GDPE!G68</f>
        <v>5440.2030421805457</v>
      </c>
      <c r="H322" s="127">
        <f>[4]GDPE!H68</f>
        <v>6946.4236188499763</v>
      </c>
      <c r="I322" s="127">
        <f>[4]GDPE!I68</f>
        <v>7848.0744448487239</v>
      </c>
      <c r="J322" s="127">
        <f>[4]GDPE!J68</f>
        <v>7872.9037265794641</v>
      </c>
      <c r="K322" s="127">
        <f>[4]GDPE!K68</f>
        <v>19896.496315659246</v>
      </c>
      <c r="L322" s="127">
        <f>[4]GDPE!L68</f>
        <v>11160.805357269708</v>
      </c>
      <c r="M322" s="127">
        <f>[4]GDPE!M68</f>
        <v>14853.108596567352</v>
      </c>
      <c r="N322" s="128">
        <f>[4]GDPE!N68</f>
        <v>11708.885032363572</v>
      </c>
      <c r="O322" s="126"/>
    </row>
    <row r="323" spans="1:15" ht="12" customHeight="1" x14ac:dyDescent="0.2">
      <c r="A323" s="69" t="s">
        <v>45</v>
      </c>
      <c r="B323" s="127">
        <f>[4]GDPE!B69</f>
        <v>13868.77702592786</v>
      </c>
      <c r="C323" s="127">
        <f>[4]GDPE!C69</f>
        <v>14296.680991996025</v>
      </c>
      <c r="D323" s="127">
        <f>[4]GDPE!D69</f>
        <v>12551.141919211534</v>
      </c>
      <c r="E323" s="127">
        <f>[4]GDPE!E69</f>
        <v>11944.163283935404</v>
      </c>
      <c r="F323" s="127">
        <f>[4]GDPE!F69</f>
        <v>14466.304105583666</v>
      </c>
      <c r="G323" s="127">
        <f>[4]GDPE!G69</f>
        <v>19854.627026369799</v>
      </c>
      <c r="H323" s="127">
        <f>[4]GDPE!H69</f>
        <v>30189.924295319284</v>
      </c>
      <c r="I323" s="127">
        <f>[4]GDPE!I69</f>
        <v>40063.599697324542</v>
      </c>
      <c r="J323" s="127">
        <f>[4]GDPE!J69</f>
        <v>39505.443893633907</v>
      </c>
      <c r="K323" s="127">
        <f>[4]GDPE!K69</f>
        <v>58156.356915909899</v>
      </c>
      <c r="L323" s="127">
        <f>[4]GDPE!L69</f>
        <v>54444.240899819939</v>
      </c>
      <c r="M323" s="127">
        <f>[4]GDPE!M69</f>
        <v>42028.510435735414</v>
      </c>
      <c r="N323" s="128">
        <f>[4]GDPE!N69</f>
        <v>53438.574036068465</v>
      </c>
      <c r="O323" s="126"/>
    </row>
    <row r="324" spans="1:15" ht="6.4" customHeight="1" x14ac:dyDescent="0.2">
      <c r="A324" s="75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126"/>
    </row>
    <row r="325" spans="1:15" s="38" customFormat="1" ht="12" customHeight="1" x14ac:dyDescent="0.2">
      <c r="A325" s="76" t="s">
        <v>81</v>
      </c>
      <c r="B325" s="129">
        <f>[4]GDPE!B71</f>
        <v>76.772458889739937</v>
      </c>
      <c r="C325" s="129">
        <f>[4]GDPE!C71</f>
        <v>12.925226168161032</v>
      </c>
      <c r="D325" s="130">
        <f>[4]GDPE!D71</f>
        <v>386.67956606725681</v>
      </c>
      <c r="E325" s="130">
        <f>[4]GDPE!E71</f>
        <v>-93.185592382202259</v>
      </c>
      <c r="F325" s="130">
        <f>[4]GDPE!F71</f>
        <v>353.11403232477397</v>
      </c>
      <c r="G325" s="130">
        <f>[4]GDPE!G71</f>
        <v>184.44165819548826</v>
      </c>
      <c r="H325" s="130">
        <f>[4]GDPE!H71</f>
        <v>4074.5101777881355</v>
      </c>
      <c r="I325" s="130">
        <f>[4]GDPE!I71</f>
        <v>2679.993417832362</v>
      </c>
      <c r="J325" s="130">
        <f>[4]GDPE!J71</f>
        <v>1139.4012687013051</v>
      </c>
      <c r="K325" s="130">
        <f>[4]GDPE!K71</f>
        <v>-1664.4012993672304</v>
      </c>
      <c r="L325" s="130">
        <f>[4]GDPE!L71</f>
        <v>-1232.9510820734856</v>
      </c>
      <c r="M325" s="130">
        <f>[4]GDPE!M71</f>
        <v>561.67018448919703</v>
      </c>
      <c r="N325" s="131">
        <f>[4]GDPE!N71</f>
        <v>190.6503922965353</v>
      </c>
      <c r="O325" s="126"/>
    </row>
    <row r="326" spans="1:15" ht="6.4" customHeight="1" x14ac:dyDescent="0.2">
      <c r="A326" s="78">
        <v>5.0000000000000001E-3</v>
      </c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126"/>
    </row>
    <row r="327" spans="1:15" ht="12" customHeight="1" x14ac:dyDescent="0.2">
      <c r="A327" s="72" t="s">
        <v>82</v>
      </c>
      <c r="B327" s="132">
        <f>[4]GDPE!B73</f>
        <v>15219.237378832029</v>
      </c>
      <c r="C327" s="132">
        <f>[4]GDPE!C73</f>
        <v>22451.445612802527</v>
      </c>
      <c r="D327" s="132">
        <f>[4]GDPE!D73</f>
        <v>19474.848106000827</v>
      </c>
      <c r="E327" s="132">
        <f>[4]GDPE!E73</f>
        <v>20916.319918503214</v>
      </c>
      <c r="F327" s="132">
        <f>[4]GDPE!F73</f>
        <v>16590.937887873595</v>
      </c>
      <c r="G327" s="132">
        <f>[4]GDPE!G73</f>
        <v>17507.335617854042</v>
      </c>
      <c r="H327" s="132">
        <f>[4]GDPE!H73</f>
        <v>20806.873192487747</v>
      </c>
      <c r="I327" s="132">
        <f>[4]GDPE!I73</f>
        <v>19107.6117412897</v>
      </c>
      <c r="J327" s="132">
        <f>[4]GDPE!J73</f>
        <v>20538.877042627355</v>
      </c>
      <c r="K327" s="132">
        <f>[4]GDPE!K73</f>
        <v>27618.689257043719</v>
      </c>
      <c r="L327" s="132">
        <f>[4]GDPE!L73</f>
        <v>33671.5856618486</v>
      </c>
      <c r="M327" s="132">
        <f>[4]GDPE!M73</f>
        <v>25172.367945515285</v>
      </c>
      <c r="N327" s="132">
        <f>[4]GDPE!N73</f>
        <v>18735.591647648467</v>
      </c>
      <c r="O327" s="126"/>
    </row>
    <row r="328" spans="1:15" ht="12" customHeight="1" x14ac:dyDescent="0.2">
      <c r="A328" s="69" t="s">
        <v>83</v>
      </c>
      <c r="B328" s="127">
        <f>[4]GDPE!B74</f>
        <v>4344.6790000000001</v>
      </c>
      <c r="C328" s="127">
        <f>[4]GDPE!C74</f>
        <v>10880.873722861894</v>
      </c>
      <c r="D328" s="127">
        <f>[4]GDPE!D74</f>
        <v>7805.6800148609673</v>
      </c>
      <c r="E328" s="127">
        <f>[4]GDPE!E74</f>
        <v>8549.5382486680573</v>
      </c>
      <c r="F328" s="127">
        <f>[4]GDPE!F74</f>
        <v>5683.8329555664795</v>
      </c>
      <c r="G328" s="127">
        <f>[4]GDPE!G74</f>
        <v>6535.1572823280048</v>
      </c>
      <c r="H328" s="127">
        <f>[4]GDPE!H74</f>
        <v>8031.4792813301119</v>
      </c>
      <c r="I328" s="127">
        <f>[4]GDPE!I74</f>
        <v>7054.3695701032502</v>
      </c>
      <c r="J328" s="127">
        <f>[4]GDPE!J74</f>
        <v>9213.8443008122631</v>
      </c>
      <c r="K328" s="127">
        <f>[4]GDPE!K74</f>
        <v>10802.912727385057</v>
      </c>
      <c r="L328" s="127">
        <f>[4]GDPE!L74</f>
        <v>9508.2123508229306</v>
      </c>
      <c r="M328" s="127">
        <f>[4]GDPE!M74</f>
        <v>10587.625032488137</v>
      </c>
      <c r="N328" s="127">
        <f>[4]GDPE!N74</f>
        <v>7455.0220192142178</v>
      </c>
      <c r="O328" s="126"/>
    </row>
    <row r="329" spans="1:15" ht="12" customHeight="1" x14ac:dyDescent="0.2">
      <c r="A329" s="69" t="s">
        <v>84</v>
      </c>
      <c r="B329" s="127">
        <f>[4]GDPE!B75</f>
        <v>10874.558378832029</v>
      </c>
      <c r="C329" s="127">
        <f>[4]GDPE!C75</f>
        <v>11570.571889940635</v>
      </c>
      <c r="D329" s="127">
        <f>[4]GDPE!D75</f>
        <v>11669.168091139862</v>
      </c>
      <c r="E329" s="127">
        <f>[4]GDPE!E75</f>
        <v>12366.781669835156</v>
      </c>
      <c r="F329" s="127">
        <f>[4]GDPE!F75</f>
        <v>10907.104932307115</v>
      </c>
      <c r="G329" s="127">
        <f>[4]GDPE!G75</f>
        <v>10972.178335526036</v>
      </c>
      <c r="H329" s="127">
        <f>[4]GDPE!H75</f>
        <v>12775.393911157635</v>
      </c>
      <c r="I329" s="127">
        <f>[4]GDPE!I75</f>
        <v>12053.242171186452</v>
      </c>
      <c r="J329" s="127">
        <f>[4]GDPE!J75</f>
        <v>11325.03274181509</v>
      </c>
      <c r="K329" s="127">
        <f>[4]GDPE!K75</f>
        <v>16815.776529658662</v>
      </c>
      <c r="L329" s="127">
        <f>[4]GDPE!L75</f>
        <v>24163.373311025669</v>
      </c>
      <c r="M329" s="127">
        <f>[4]GDPE!M75</f>
        <v>14584.742913027148</v>
      </c>
      <c r="N329" s="127">
        <f>[4]GDPE!N75</f>
        <v>11280.56962843425</v>
      </c>
      <c r="O329" s="126"/>
    </row>
    <row r="330" spans="1:15" ht="6.4" customHeight="1" x14ac:dyDescent="0.2">
      <c r="A330" s="69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3"/>
      <c r="O330" s="126"/>
    </row>
    <row r="331" spans="1:15" ht="12" customHeight="1" x14ac:dyDescent="0.2">
      <c r="A331" s="72" t="s">
        <v>85</v>
      </c>
      <c r="B331" s="132">
        <f>[4]GDPE!B77</f>
        <v>125081.95408223532</v>
      </c>
      <c r="C331" s="132">
        <f>[4]GDPE!C77</f>
        <v>128060.66776021398</v>
      </c>
      <c r="D331" s="132">
        <f>[4]GDPE!D77</f>
        <v>120609.02638487983</v>
      </c>
      <c r="E331" s="132">
        <f>[4]GDPE!E77</f>
        <v>116731.18391749469</v>
      </c>
      <c r="F331" s="132">
        <f>[4]GDPE!F77</f>
        <v>107202.56096218138</v>
      </c>
      <c r="G331" s="132">
        <f>[4]GDPE!G77</f>
        <v>120451.32995261859</v>
      </c>
      <c r="H331" s="132">
        <f>[4]GDPE!H77</f>
        <v>135785.93809825438</v>
      </c>
      <c r="I331" s="132">
        <f>[4]GDPE!I77</f>
        <v>148932.76161608956</v>
      </c>
      <c r="J331" s="132">
        <f>[4]GDPE!J77</f>
        <v>165852.06372400108</v>
      </c>
      <c r="K331" s="132">
        <f>[4]GDPE!K77</f>
        <v>197001.51995681209</v>
      </c>
      <c r="L331" s="132">
        <f>[4]GDPE!L77</f>
        <v>207742.16842492478</v>
      </c>
      <c r="M331" s="132">
        <f>[4]GDPE!M77</f>
        <v>199912.0792953835</v>
      </c>
      <c r="N331" s="132">
        <f>[4]GDPE!N77</f>
        <v>183076.55452370172</v>
      </c>
      <c r="O331" s="126"/>
    </row>
    <row r="332" spans="1:15" ht="12" customHeight="1" x14ac:dyDescent="0.2">
      <c r="A332" s="69" t="s">
        <v>83</v>
      </c>
      <c r="B332" s="127">
        <f>[4]GDPE!B78</f>
        <v>80367.460000000021</v>
      </c>
      <c r="C332" s="127">
        <f>[4]GDPE!C78</f>
        <v>78421.052782049199</v>
      </c>
      <c r="D332" s="127">
        <f>[4]GDPE!D78</f>
        <v>72684.006251295039</v>
      </c>
      <c r="E332" s="127">
        <f>[4]GDPE!E78</f>
        <v>66683.888494580329</v>
      </c>
      <c r="F332" s="127">
        <f>[4]GDPE!F78</f>
        <v>61608.926742195385</v>
      </c>
      <c r="G332" s="127">
        <f>[4]GDPE!G78</f>
        <v>67909.965479829436</v>
      </c>
      <c r="H332" s="127">
        <f>[4]GDPE!H78</f>
        <v>81898.551721658572</v>
      </c>
      <c r="I332" s="127">
        <f>[4]GDPE!I78</f>
        <v>90065.929209892463</v>
      </c>
      <c r="J332" s="127">
        <f>[4]GDPE!J78</f>
        <v>94553.774550575079</v>
      </c>
      <c r="K332" s="127">
        <f>[4]GDPE!K78</f>
        <v>107958.58555556391</v>
      </c>
      <c r="L332" s="127">
        <f>[4]GDPE!L78</f>
        <v>113781.63030366498</v>
      </c>
      <c r="M332" s="127">
        <f>[4]GDPE!M78</f>
        <v>116507.77887504657</v>
      </c>
      <c r="N332" s="127">
        <f>[4]GDPE!N78</f>
        <v>110211.6396180905</v>
      </c>
      <c r="O332" s="126"/>
    </row>
    <row r="333" spans="1:15" ht="12" customHeight="1" x14ac:dyDescent="0.2">
      <c r="A333" s="69" t="s">
        <v>84</v>
      </c>
      <c r="B333" s="127">
        <f>[4]GDPE!B79</f>
        <v>44714.494082235302</v>
      </c>
      <c r="C333" s="127">
        <f>[4]GDPE!C79</f>
        <v>49639.614978164784</v>
      </c>
      <c r="D333" s="127">
        <f>[4]GDPE!D79</f>
        <v>47925.020133584796</v>
      </c>
      <c r="E333" s="127">
        <f>[4]GDPE!E79</f>
        <v>50047.295422914365</v>
      </c>
      <c r="F333" s="127">
        <f>[4]GDPE!F79</f>
        <v>45593.634219985994</v>
      </c>
      <c r="G333" s="127">
        <f>[4]GDPE!G79</f>
        <v>52541.364472789151</v>
      </c>
      <c r="H333" s="127">
        <f>[4]GDPE!H79</f>
        <v>53887.386376595809</v>
      </c>
      <c r="I333" s="127">
        <f>[4]GDPE!I79</f>
        <v>58866.832406197107</v>
      </c>
      <c r="J333" s="127">
        <f>[4]GDPE!J79</f>
        <v>71298.289173426005</v>
      </c>
      <c r="K333" s="127">
        <f>[4]GDPE!K79</f>
        <v>89042.934401248189</v>
      </c>
      <c r="L333" s="127">
        <f>[4]GDPE!L79</f>
        <v>93960.5381212598</v>
      </c>
      <c r="M333" s="127">
        <f>[4]GDPE!M79</f>
        <v>83404.300420336935</v>
      </c>
      <c r="N333" s="127">
        <f>[4]GDPE!N79</f>
        <v>72864.914905611207</v>
      </c>
      <c r="O333" s="126"/>
    </row>
    <row r="334" spans="1:15" ht="6.4" customHeight="1" x14ac:dyDescent="0.2">
      <c r="A334" s="69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126"/>
    </row>
    <row r="335" spans="1:15" ht="12" customHeight="1" x14ac:dyDescent="0.2">
      <c r="A335" s="79" t="s">
        <v>86</v>
      </c>
      <c r="B335" s="80">
        <f>[4]GDPE!B81</f>
        <v>-109862.71670340329</v>
      </c>
      <c r="C335" s="80">
        <f>[4]GDPE!C81</f>
        <v>-105609.22214741146</v>
      </c>
      <c r="D335" s="80">
        <f>[4]GDPE!D81</f>
        <v>-101134.178278879</v>
      </c>
      <c r="E335" s="80">
        <f>[4]GDPE!E81</f>
        <v>-95814.863998991481</v>
      </c>
      <c r="F335" s="80">
        <f>[4]GDPE!F81</f>
        <v>-90611.623074307776</v>
      </c>
      <c r="G335" s="80">
        <f>[4]GDPE!G81</f>
        <v>-102943.99433476455</v>
      </c>
      <c r="H335" s="80">
        <f>[4]GDPE!H81</f>
        <v>-114979.06490576663</v>
      </c>
      <c r="I335" s="80">
        <f>[4]GDPE!I81</f>
        <v>-129825.14987479986</v>
      </c>
      <c r="J335" s="80">
        <f>[4]GDPE!J81</f>
        <v>-145313.18668137374</v>
      </c>
      <c r="K335" s="80">
        <f>[4]GDPE!K81</f>
        <v>-169382.83069976838</v>
      </c>
      <c r="L335" s="80">
        <f>[4]GDPE!L81</f>
        <v>-174070.58276307618</v>
      </c>
      <c r="M335" s="80">
        <f>[4]GDPE!M81</f>
        <v>-174739.71134986822</v>
      </c>
      <c r="N335" s="80">
        <f>[4]GDPE!N81</f>
        <v>-164340.96287605327</v>
      </c>
      <c r="O335" s="126"/>
    </row>
    <row r="336" spans="1:15" ht="6.4" customHeight="1" x14ac:dyDescent="0.2">
      <c r="A336" s="79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34"/>
      <c r="O336" s="126"/>
    </row>
    <row r="337" spans="1:15" ht="12" customHeight="1" x14ac:dyDescent="0.2">
      <c r="A337" s="69" t="s">
        <v>87</v>
      </c>
      <c r="B337" s="13">
        <f>[4]GDPE!B83</f>
        <v>-1063.4268788387999</v>
      </c>
      <c r="C337" s="13">
        <f>[4]GDPE!C83</f>
        <v>-3022.0029316596047</v>
      </c>
      <c r="D337" s="135">
        <f>[4]GDPE!D83</f>
        <v>-4615.7662862628349</v>
      </c>
      <c r="E337" s="135">
        <f>[4]GDPE!E83</f>
        <v>-6148.9653285618988</v>
      </c>
      <c r="F337" s="135">
        <f>[4]GDPE!F83</f>
        <v>-1793.9083545277681</v>
      </c>
      <c r="G337" s="135">
        <f>[4]GDPE!G83</f>
        <v>-3916.9586580543109</v>
      </c>
      <c r="H337" s="135">
        <f>[4]GDPE!H83</f>
        <v>-9647.4780376432464</v>
      </c>
      <c r="I337" s="135">
        <f>[4]GDPE!I83</f>
        <v>-3369.8048100481974</v>
      </c>
      <c r="J337" s="135">
        <f>[4]GDPE!J83</f>
        <v>-8093.9400446081709</v>
      </c>
      <c r="K337" s="135">
        <f>[4]GDPE!K83</f>
        <v>-12599.123067229579</v>
      </c>
      <c r="L337" s="135">
        <f>[4]GDPE!L83</f>
        <v>-11545.142684234568</v>
      </c>
      <c r="M337" s="135">
        <f>[4]GDPE!M83</f>
        <v>-10907.712229169876</v>
      </c>
      <c r="N337" s="135">
        <f>[4]GDPE!N83</f>
        <v>-26981.185024346545</v>
      </c>
      <c r="O337" s="126"/>
    </row>
    <row r="338" spans="1:15" ht="6.4" customHeight="1" x14ac:dyDescent="0.2">
      <c r="A338" s="72"/>
      <c r="O338" s="126"/>
    </row>
    <row r="339" spans="1:15" s="38" customFormat="1" ht="12" customHeight="1" x14ac:dyDescent="0.2">
      <c r="A339" s="83" t="s">
        <v>74</v>
      </c>
      <c r="B339" s="136">
        <f>[4]GDPE!B85</f>
        <v>146391.96648838508</v>
      </c>
      <c r="C339" s="136">
        <f>[4]GDPE!C85</f>
        <v>149371.09367776726</v>
      </c>
      <c r="D339" s="136">
        <f>[4]GDPE!D85</f>
        <v>146246.77950361581</v>
      </c>
      <c r="E339" s="136">
        <f>[4]GDPE!E85</f>
        <v>147421.08541249423</v>
      </c>
      <c r="F339" s="136">
        <f>[4]GDPE!F85</f>
        <v>146059.06306801835</v>
      </c>
      <c r="G339" s="136">
        <f>[4]GDPE!G85</f>
        <v>148387.71456692176</v>
      </c>
      <c r="H339" s="136">
        <f>[4]GDPE!H85</f>
        <v>155382.18525186038</v>
      </c>
      <c r="I339" s="136">
        <f>[4]GDPE!I85</f>
        <v>161931.31297535784</v>
      </c>
      <c r="J339" s="136">
        <f>[4]GDPE!J85</f>
        <v>160801.45708760293</v>
      </c>
      <c r="K339" s="136">
        <f>[4]GDPE!K85</f>
        <v>177532.62961784939</v>
      </c>
      <c r="L339" s="136">
        <f>[4]GDPE!L85</f>
        <v>186653.75769570592</v>
      </c>
      <c r="M339" s="137">
        <f>[4]GDPE!M85</f>
        <v>188314.52357342475</v>
      </c>
      <c r="N339" s="138">
        <f>[4]GDPE!N85</f>
        <v>192609.91295775142</v>
      </c>
      <c r="O339" s="126"/>
    </row>
    <row r="340" spans="1:15" ht="6.4" customHeight="1" x14ac:dyDescent="0.2">
      <c r="A340" s="49"/>
      <c r="G340" s="85"/>
      <c r="H340" s="85"/>
      <c r="I340" s="85"/>
      <c r="J340" s="85"/>
      <c r="K340" s="85"/>
      <c r="L340" s="85"/>
    </row>
    <row r="341" spans="1:15" ht="12" customHeight="1" x14ac:dyDescent="0.2">
      <c r="A341" s="49" t="s">
        <v>88</v>
      </c>
      <c r="B341" s="50">
        <f>B337/B339</f>
        <v>-7.2642434168214655E-3</v>
      </c>
      <c r="C341" s="50">
        <f t="shared" ref="C341:N341" si="43">C337/C339</f>
        <v>-2.0231511045764046E-2</v>
      </c>
      <c r="D341" s="50">
        <f t="shared" si="43"/>
        <v>-3.1561490119163371E-2</v>
      </c>
      <c r="E341" s="50">
        <f t="shared" si="43"/>
        <v>-4.1710216088537644E-2</v>
      </c>
      <c r="F341" s="50">
        <f t="shared" si="43"/>
        <v>-1.2282074914395156E-2</v>
      </c>
      <c r="G341" s="50">
        <f t="shared" si="43"/>
        <v>-2.6396785404278141E-2</v>
      </c>
      <c r="H341" s="50">
        <f t="shared" si="43"/>
        <v>-6.2088700979494926E-2</v>
      </c>
      <c r="I341" s="50">
        <f t="shared" si="43"/>
        <v>-2.0810087611412148E-2</v>
      </c>
      <c r="J341" s="50">
        <f t="shared" si="43"/>
        <v>-5.0334991928578592E-2</v>
      </c>
      <c r="K341" s="50">
        <f t="shared" si="43"/>
        <v>-7.0967929075066452E-2</v>
      </c>
      <c r="L341" s="50">
        <f t="shared" si="43"/>
        <v>-6.1853256139938785E-2</v>
      </c>
      <c r="M341" s="50">
        <f t="shared" si="43"/>
        <v>-5.7922841118077148E-2</v>
      </c>
      <c r="N341" s="51">
        <f t="shared" si="43"/>
        <v>-0.14008201660038552</v>
      </c>
    </row>
    <row r="342" spans="1:15" ht="6.4" customHeight="1" x14ac:dyDescent="0.2">
      <c r="A342" s="49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1"/>
    </row>
    <row r="343" spans="1:15" ht="12" customHeight="1" x14ac:dyDescent="0.2">
      <c r="A343" s="30" t="s">
        <v>35</v>
      </c>
    </row>
    <row r="344" spans="1:15" ht="12" customHeight="1" x14ac:dyDescent="0.2">
      <c r="A344" s="30" t="s">
        <v>36</v>
      </c>
    </row>
    <row r="345" spans="1:15" ht="12" customHeight="1" x14ac:dyDescent="0.2">
      <c r="A345" s="49"/>
      <c r="B345" s="50"/>
      <c r="C345" s="87"/>
      <c r="D345" s="50"/>
      <c r="E345" s="87"/>
      <c r="F345" s="88"/>
      <c r="G345" s="88"/>
      <c r="H345" s="88"/>
      <c r="I345" s="87"/>
      <c r="J345" s="88"/>
      <c r="K345" s="50"/>
      <c r="L345" s="87"/>
      <c r="M345" s="87"/>
      <c r="N345" s="89"/>
    </row>
    <row r="346" spans="1:15" ht="12" customHeight="1" x14ac:dyDescent="0.2">
      <c r="A346" s="1" t="s">
        <v>92</v>
      </c>
      <c r="B346" s="62"/>
      <c r="C346" s="122"/>
      <c r="D346" s="122"/>
      <c r="E346" s="122"/>
      <c r="F346" s="122"/>
      <c r="G346" s="122"/>
      <c r="H346" s="122"/>
      <c r="I346" s="122"/>
      <c r="J346" s="122"/>
      <c r="K346" s="62"/>
      <c r="L346" s="62"/>
      <c r="M346" s="62"/>
      <c r="N346" s="62"/>
    </row>
    <row r="347" spans="1:15" ht="12" customHeight="1" x14ac:dyDescent="0.2">
      <c r="A347" s="57" t="s">
        <v>1</v>
      </c>
      <c r="B347" s="63">
        <v>2006</v>
      </c>
      <c r="C347" s="64">
        <v>2007</v>
      </c>
      <c r="D347" s="65">
        <v>2008</v>
      </c>
      <c r="E347" s="64">
        <v>2009</v>
      </c>
      <c r="F347" s="65">
        <v>2010</v>
      </c>
      <c r="G347" s="64">
        <v>2011</v>
      </c>
      <c r="H347" s="65">
        <v>2012</v>
      </c>
      <c r="I347" s="64" t="s">
        <v>2</v>
      </c>
      <c r="J347" s="66" t="s">
        <v>3</v>
      </c>
      <c r="K347" s="67" t="s">
        <v>4</v>
      </c>
      <c r="L347" s="66" t="s">
        <v>5</v>
      </c>
      <c r="M347" s="66" t="s">
        <v>6</v>
      </c>
      <c r="N347" s="68" t="s">
        <v>7</v>
      </c>
    </row>
    <row r="348" spans="1:15" ht="6.4" customHeight="1" x14ac:dyDescent="0.2">
      <c r="A348" s="123"/>
      <c r="B348" s="121"/>
      <c r="C348" s="121"/>
      <c r="D348" s="121"/>
      <c r="E348" s="121"/>
      <c r="F348" s="121"/>
      <c r="G348" s="121"/>
      <c r="H348" s="121"/>
      <c r="I348" s="121"/>
      <c r="J348" s="124"/>
      <c r="K348" s="124"/>
      <c r="L348" s="125"/>
      <c r="M348" s="124"/>
      <c r="N348" s="124"/>
    </row>
    <row r="349" spans="1:15" ht="12" customHeight="1" x14ac:dyDescent="0.2">
      <c r="A349" s="72" t="s">
        <v>76</v>
      </c>
      <c r="B349" s="73"/>
      <c r="C349" s="94">
        <f>(C316/B316-1)*100</f>
        <v>0.11926608984225151</v>
      </c>
      <c r="D349" s="94">
        <f t="shared" ref="D349:N352" si="44">(D316/C316-1)*100</f>
        <v>-1.2172648162363298</v>
      </c>
      <c r="E349" s="94">
        <f t="shared" si="44"/>
        <v>-2.8479815678699505</v>
      </c>
      <c r="F349" s="94">
        <f t="shared" si="44"/>
        <v>-3.9143934015939186</v>
      </c>
      <c r="G349" s="94">
        <f t="shared" si="44"/>
        <v>4.940742752910432</v>
      </c>
      <c r="H349" s="94">
        <f t="shared" si="44"/>
        <v>3.9293632807740675</v>
      </c>
      <c r="I349" s="94">
        <f t="shared" si="44"/>
        <v>2.4023371709326558</v>
      </c>
      <c r="J349" s="94">
        <f t="shared" si="44"/>
        <v>8.6516324543851617</v>
      </c>
      <c r="K349" s="94">
        <f t="shared" si="44"/>
        <v>6.5622498920290484</v>
      </c>
      <c r="L349" s="94">
        <f t="shared" si="44"/>
        <v>8.7491947098843568</v>
      </c>
      <c r="M349" s="94">
        <f t="shared" si="44"/>
        <v>2.8000464780059797</v>
      </c>
      <c r="N349" s="95">
        <f t="shared" si="44"/>
        <v>0.65566228395090853</v>
      </c>
    </row>
    <row r="350" spans="1:15" ht="12" customHeight="1" x14ac:dyDescent="0.2">
      <c r="A350" s="69" t="s">
        <v>77</v>
      </c>
      <c r="B350" s="127"/>
      <c r="C350" s="97">
        <f>(C317/B317-1)*100</f>
        <v>-1.8005263020399398</v>
      </c>
      <c r="D350" s="97">
        <f t="shared" si="44"/>
        <v>0.32024551707374727</v>
      </c>
      <c r="E350" s="97">
        <f t="shared" si="44"/>
        <v>-5.7806265352288388</v>
      </c>
      <c r="F350" s="97">
        <f t="shared" si="44"/>
        <v>-1.9643512411879449</v>
      </c>
      <c r="G350" s="97">
        <f t="shared" si="44"/>
        <v>6.6679434312628683</v>
      </c>
      <c r="H350" s="97">
        <f t="shared" si="44"/>
        <v>1.3956190304686755</v>
      </c>
      <c r="I350" s="97">
        <f t="shared" si="44"/>
        <v>3.5544258386793093</v>
      </c>
      <c r="J350" s="97">
        <f t="shared" si="44"/>
        <v>4.4874917075140575</v>
      </c>
      <c r="K350" s="97">
        <f t="shared" si="44"/>
        <v>11.508645193772725</v>
      </c>
      <c r="L350" s="97">
        <f t="shared" si="44"/>
        <v>4.9573940274460604</v>
      </c>
      <c r="M350" s="97">
        <f t="shared" si="44"/>
        <v>4.0117751947678082</v>
      </c>
      <c r="N350" s="98">
        <f t="shared" si="44"/>
        <v>-7.220541979596895</v>
      </c>
    </row>
    <row r="351" spans="1:15" ht="12" customHeight="1" x14ac:dyDescent="0.2">
      <c r="A351" s="69" t="s">
        <v>53</v>
      </c>
      <c r="B351" s="127"/>
      <c r="C351" s="97">
        <f>(C318/B318-1)*100</f>
        <v>2.6727210285000025</v>
      </c>
      <c r="D351" s="97">
        <f t="shared" si="44"/>
        <v>-2.8087924372894757</v>
      </c>
      <c r="E351" s="97">
        <f t="shared" si="44"/>
        <v>0.97598600042569927</v>
      </c>
      <c r="F351" s="97">
        <f t="shared" si="44"/>
        <v>-6.6152982262736248</v>
      </c>
      <c r="G351" s="97">
        <f t="shared" si="44"/>
        <v>2.8080809564971165</v>
      </c>
      <c r="H351" s="97">
        <f t="shared" si="44"/>
        <v>7.4801796225313133</v>
      </c>
      <c r="I351" s="97">
        <f t="shared" si="44"/>
        <v>0.94012467146533663</v>
      </c>
      <c r="J351" s="97">
        <f t="shared" si="44"/>
        <v>14.472696690314969</v>
      </c>
      <c r="K351" s="97">
        <f t="shared" si="44"/>
        <v>0.69634905248063816</v>
      </c>
      <c r="L351" s="97">
        <f t="shared" si="44"/>
        <v>14.102335141910526</v>
      </c>
      <c r="M351" s="97">
        <f t="shared" si="44"/>
        <v>1.3364154739307077</v>
      </c>
      <c r="N351" s="98">
        <f t="shared" si="44"/>
        <v>10.675231829058539</v>
      </c>
    </row>
    <row r="352" spans="1:15" ht="12" customHeight="1" x14ac:dyDescent="0.2">
      <c r="A352" s="69" t="s">
        <v>78</v>
      </c>
      <c r="B352" s="127"/>
      <c r="C352" s="97">
        <f>(C319/B319-1)*100</f>
        <v>2.4037928772437489</v>
      </c>
      <c r="D352" s="97">
        <f t="shared" si="44"/>
        <v>-12.568001357461389</v>
      </c>
      <c r="E352" s="97">
        <f t="shared" si="44"/>
        <v>1.7769289534646404</v>
      </c>
      <c r="F352" s="97">
        <f t="shared" si="44"/>
        <v>2.7751425620375914</v>
      </c>
      <c r="G352" s="97">
        <f t="shared" si="44"/>
        <v>0.59687715563834232</v>
      </c>
      <c r="H352" s="97">
        <f t="shared" si="44"/>
        <v>2.4647306587063822</v>
      </c>
      <c r="I352" s="97">
        <f t="shared" si="44"/>
        <v>1.3373440942277881</v>
      </c>
      <c r="J352" s="97">
        <f t="shared" si="44"/>
        <v>1.3373440942277659</v>
      </c>
      <c r="K352" s="97">
        <f t="shared" si="44"/>
        <v>1.3373440942277659</v>
      </c>
      <c r="L352" s="97">
        <f t="shared" si="44"/>
        <v>1.3373440942277881</v>
      </c>
      <c r="M352" s="97">
        <f t="shared" si="44"/>
        <v>1.3373440942277659</v>
      </c>
      <c r="N352" s="98">
        <f t="shared" si="44"/>
        <v>1.3373440942277659</v>
      </c>
    </row>
    <row r="353" spans="1:14" ht="6.4" customHeight="1" x14ac:dyDescent="0.2">
      <c r="A353" s="69"/>
      <c r="B353" s="62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8"/>
    </row>
    <row r="354" spans="1:14" ht="12" customHeight="1" x14ac:dyDescent="0.2">
      <c r="A354" s="72" t="s">
        <v>79</v>
      </c>
      <c r="B354" s="73"/>
      <c r="C354" s="94">
        <f>(C321/B321-1)*100</f>
        <v>2.316465819255753</v>
      </c>
      <c r="D354" s="94">
        <f t="shared" ref="D354:N356" si="45">(D321/C321-1)*100</f>
        <v>-16.98020912735857</v>
      </c>
      <c r="E354" s="94">
        <f t="shared" si="45"/>
        <v>26.661047637736424</v>
      </c>
      <c r="F354" s="94">
        <f t="shared" si="45"/>
        <v>-11.324415926512543</v>
      </c>
      <c r="G354" s="94">
        <f t="shared" si="45"/>
        <v>32.019510521261132</v>
      </c>
      <c r="H354" s="94">
        <f t="shared" si="45"/>
        <v>46.813984571265223</v>
      </c>
      <c r="I354" s="94">
        <f t="shared" si="45"/>
        <v>29.015578626385906</v>
      </c>
      <c r="J354" s="94">
        <f t="shared" si="45"/>
        <v>-1.1131452438445488</v>
      </c>
      <c r="K354" s="94">
        <f t="shared" si="45"/>
        <v>64.743721873214682</v>
      </c>
      <c r="L354" s="94">
        <f t="shared" si="45"/>
        <v>-15.947920491194633</v>
      </c>
      <c r="M354" s="94">
        <f t="shared" si="45"/>
        <v>-13.296884496661987</v>
      </c>
      <c r="N354" s="95">
        <f t="shared" si="45"/>
        <v>14.53165394507343</v>
      </c>
    </row>
    <row r="355" spans="1:14" ht="12" customHeight="1" x14ac:dyDescent="0.2">
      <c r="A355" s="69" t="s">
        <v>80</v>
      </c>
      <c r="B355" s="127"/>
      <c r="C355" s="97">
        <f>(C322/B322-1)*100</f>
        <v>0.6003088765051956</v>
      </c>
      <c r="D355" s="97">
        <f t="shared" si="45"/>
        <v>-27.891368921804961</v>
      </c>
      <c r="E355" s="97">
        <f t="shared" si="45"/>
        <v>114.36317846912844</v>
      </c>
      <c r="F355" s="97">
        <f t="shared" si="45"/>
        <v>-51.424906680017145</v>
      </c>
      <c r="G355" s="97">
        <f t="shared" si="45"/>
        <v>15.906486326898239</v>
      </c>
      <c r="H355" s="97">
        <f t="shared" si="45"/>
        <v>27.686844865733296</v>
      </c>
      <c r="I355" s="97">
        <f t="shared" si="45"/>
        <v>12.980072559237632</v>
      </c>
      <c r="J355" s="97">
        <f t="shared" si="45"/>
        <v>0.31637418713628129</v>
      </c>
      <c r="K355" s="97">
        <f t="shared" si="45"/>
        <v>152.72119419531714</v>
      </c>
      <c r="L355" s="97">
        <f t="shared" si="45"/>
        <v>-43.905674746936427</v>
      </c>
      <c r="M355" s="97">
        <f t="shared" si="45"/>
        <v>33.0827670683516</v>
      </c>
      <c r="N355" s="98">
        <f t="shared" si="45"/>
        <v>-21.168791325813295</v>
      </c>
    </row>
    <row r="356" spans="1:14" ht="12" customHeight="1" x14ac:dyDescent="0.2">
      <c r="A356" s="69" t="s">
        <v>45</v>
      </c>
      <c r="B356" s="127"/>
      <c r="C356" s="97">
        <f>(C323/B323-1)*100</f>
        <v>3.0853763476634821</v>
      </c>
      <c r="D356" s="97">
        <f t="shared" si="45"/>
        <v>-12.209400725677021</v>
      </c>
      <c r="E356" s="97">
        <f t="shared" si="45"/>
        <v>-4.8360431200849652</v>
      </c>
      <c r="F356" s="97">
        <f t="shared" si="45"/>
        <v>21.116094628750393</v>
      </c>
      <c r="G356" s="97">
        <f t="shared" si="45"/>
        <v>37.247405290659998</v>
      </c>
      <c r="H356" s="97">
        <f t="shared" si="45"/>
        <v>52.05485479642968</v>
      </c>
      <c r="I356" s="97">
        <f t="shared" si="45"/>
        <v>32.705200932007948</v>
      </c>
      <c r="J356" s="97">
        <f t="shared" si="45"/>
        <v>-1.3931743725162815</v>
      </c>
      <c r="K356" s="97">
        <f t="shared" si="45"/>
        <v>47.210994698585054</v>
      </c>
      <c r="L356" s="97">
        <f t="shared" si="45"/>
        <v>-6.3829926992459711</v>
      </c>
      <c r="M356" s="97">
        <f t="shared" si="45"/>
        <v>-22.804488149499736</v>
      </c>
      <c r="N356" s="98">
        <f t="shared" si="45"/>
        <v>27.148389229211077</v>
      </c>
    </row>
    <row r="357" spans="1:14" ht="6.4" customHeight="1" x14ac:dyDescent="0.2">
      <c r="A357" s="75"/>
      <c r="B357" s="62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39"/>
    </row>
    <row r="358" spans="1:14" ht="12" customHeight="1" x14ac:dyDescent="0.2">
      <c r="A358" s="76" t="s">
        <v>81</v>
      </c>
      <c r="B358" s="140"/>
      <c r="C358" s="94">
        <f>(C325/B325-1)*100</f>
        <v>-83.16424098552821</v>
      </c>
      <c r="D358" s="94">
        <f t="shared" ref="D358:N358" si="46">(D325/C325-1)*100</f>
        <v>2891.6657630314612</v>
      </c>
      <c r="E358" s="94">
        <f t="shared" si="46"/>
        <v>-124.09891821539753</v>
      </c>
      <c r="F358" s="94">
        <f t="shared" si="46"/>
        <v>-478.93629615667504</v>
      </c>
      <c r="G358" s="94">
        <f t="shared" si="46"/>
        <v>-47.767111666112029</v>
      </c>
      <c r="H358" s="94">
        <f t="shared" si="46"/>
        <v>2109.1051542540322</v>
      </c>
      <c r="I358" s="94">
        <f t="shared" si="46"/>
        <v>-34.22538413470825</v>
      </c>
      <c r="J358" s="94">
        <f t="shared" si="46"/>
        <v>-57.484922868845032</v>
      </c>
      <c r="K358" s="94">
        <f t="shared" si="46"/>
        <v>-246.07683395546181</v>
      </c>
      <c r="L358" s="94">
        <f t="shared" si="46"/>
        <v>-25.922247084148086</v>
      </c>
      <c r="M358" s="94">
        <f t="shared" si="46"/>
        <v>-145.55494477077079</v>
      </c>
      <c r="N358" s="95">
        <f t="shared" si="46"/>
        <v>-66.056522571174114</v>
      </c>
    </row>
    <row r="359" spans="1:14" ht="6.4" customHeight="1" x14ac:dyDescent="0.2">
      <c r="A359" s="78">
        <v>5.0000000000000001E-3</v>
      </c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</row>
    <row r="360" spans="1:14" ht="12" customHeight="1" x14ac:dyDescent="0.2">
      <c r="A360" s="72" t="s">
        <v>82</v>
      </c>
      <c r="B360" s="132"/>
      <c r="C360" s="94">
        <f>(C327/B327-1)*100</f>
        <v>47.520174986097217</v>
      </c>
      <c r="D360" s="94">
        <f t="shared" ref="D360:N362" si="47">(D327/C327-1)*100</f>
        <v>-13.257932509719328</v>
      </c>
      <c r="E360" s="94">
        <f t="shared" si="47"/>
        <v>7.4017101681949526</v>
      </c>
      <c r="F360" s="94">
        <f t="shared" si="47"/>
        <v>-20.67946009375795</v>
      </c>
      <c r="G360" s="94">
        <f t="shared" si="47"/>
        <v>5.5234835798538384</v>
      </c>
      <c r="H360" s="94">
        <f t="shared" si="47"/>
        <v>18.84660034316601</v>
      </c>
      <c r="I360" s="94">
        <f t="shared" si="47"/>
        <v>-8.1668275452918984</v>
      </c>
      <c r="J360" s="94">
        <f t="shared" si="47"/>
        <v>7.4905504712806659</v>
      </c>
      <c r="K360" s="94">
        <f t="shared" si="47"/>
        <v>34.470298447780714</v>
      </c>
      <c r="L360" s="94">
        <f t="shared" si="47"/>
        <v>21.915943759934887</v>
      </c>
      <c r="M360" s="94">
        <f t="shared" si="47"/>
        <v>-25.241513131243199</v>
      </c>
      <c r="N360" s="94">
        <f t="shared" si="47"/>
        <v>-25.570801729098335</v>
      </c>
    </row>
    <row r="361" spans="1:14" ht="12" customHeight="1" x14ac:dyDescent="0.2">
      <c r="A361" s="69" t="s">
        <v>83</v>
      </c>
      <c r="B361" s="127"/>
      <c r="C361" s="97">
        <f>(C328/B328-1)*100</f>
        <v>150.44137260455591</v>
      </c>
      <c r="D361" s="97">
        <f t="shared" si="47"/>
        <v>-28.262378429588896</v>
      </c>
      <c r="E361" s="97">
        <f t="shared" si="47"/>
        <v>9.5297044253784833</v>
      </c>
      <c r="F361" s="97">
        <f t="shared" si="47"/>
        <v>-33.518831190070756</v>
      </c>
      <c r="G361" s="97">
        <f t="shared" si="47"/>
        <v>14.977996950592608</v>
      </c>
      <c r="H361" s="97">
        <f t="shared" si="47"/>
        <v>22.896495590831066</v>
      </c>
      <c r="I361" s="97">
        <f t="shared" si="47"/>
        <v>-12.165999276101481</v>
      </c>
      <c r="J361" s="97">
        <f t="shared" si="47"/>
        <v>30.611874090931778</v>
      </c>
      <c r="K361" s="97">
        <f t="shared" si="47"/>
        <v>17.246530055133526</v>
      </c>
      <c r="L361" s="97">
        <f t="shared" si="47"/>
        <v>-11.984734203027491</v>
      </c>
      <c r="M361" s="97">
        <f t="shared" si="47"/>
        <v>11.352425059919735</v>
      </c>
      <c r="N361" s="97">
        <f t="shared" si="47"/>
        <v>-29.587400419466348</v>
      </c>
    </row>
    <row r="362" spans="1:14" ht="12" customHeight="1" x14ac:dyDescent="0.2">
      <c r="A362" s="69" t="s">
        <v>84</v>
      </c>
      <c r="B362" s="127"/>
      <c r="C362" s="97">
        <f>(C329/B329-1)*100</f>
        <v>6.4003841522745075</v>
      </c>
      <c r="D362" s="97">
        <f t="shared" si="47"/>
        <v>0.85212902298239523</v>
      </c>
      <c r="E362" s="97">
        <f t="shared" si="47"/>
        <v>5.9782631739187631</v>
      </c>
      <c r="F362" s="97">
        <f t="shared" si="47"/>
        <v>-11.803206173587267</v>
      </c>
      <c r="G362" s="97">
        <f t="shared" si="47"/>
        <v>0.59661480862966965</v>
      </c>
      <c r="H362" s="97">
        <f t="shared" si="47"/>
        <v>16.434435537682578</v>
      </c>
      <c r="I362" s="97">
        <f t="shared" si="47"/>
        <v>-5.6526768958605533</v>
      </c>
      <c r="J362" s="97">
        <f t="shared" si="47"/>
        <v>-6.0416062253537239</v>
      </c>
      <c r="K362" s="97">
        <f t="shared" si="47"/>
        <v>48.483248684750002</v>
      </c>
      <c r="L362" s="97">
        <f t="shared" si="47"/>
        <v>43.694662380935867</v>
      </c>
      <c r="M362" s="97">
        <f t="shared" si="47"/>
        <v>-39.641114155314661</v>
      </c>
      <c r="N362" s="97">
        <f t="shared" si="47"/>
        <v>-22.654998475438315</v>
      </c>
    </row>
    <row r="363" spans="1:14" ht="6.4" customHeight="1" x14ac:dyDescent="0.2">
      <c r="A363" s="69"/>
      <c r="B363" s="132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</row>
    <row r="364" spans="1:14" ht="12" customHeight="1" x14ac:dyDescent="0.2">
      <c r="A364" s="72" t="s">
        <v>85</v>
      </c>
      <c r="B364" s="132"/>
      <c r="C364" s="94">
        <f>(C331/B331-1)*100</f>
        <v>2.3814096124691986</v>
      </c>
      <c r="D364" s="94">
        <f t="shared" ref="D364:N366" si="48">(D331/C331-1)*100</f>
        <v>-5.8188368885338848</v>
      </c>
      <c r="E364" s="94">
        <f t="shared" si="48"/>
        <v>-3.2152174539660239</v>
      </c>
      <c r="F364" s="94">
        <f t="shared" si="48"/>
        <v>-8.162876992704982</v>
      </c>
      <c r="G364" s="94">
        <f t="shared" si="48"/>
        <v>12.358631054635971</v>
      </c>
      <c r="H364" s="94">
        <f t="shared" si="48"/>
        <v>12.730957932691901</v>
      </c>
      <c r="I364" s="94">
        <f t="shared" si="48"/>
        <v>9.6820213506365818</v>
      </c>
      <c r="J364" s="94">
        <f t="shared" si="48"/>
        <v>11.360362840464312</v>
      </c>
      <c r="K364" s="94">
        <f t="shared" si="48"/>
        <v>18.781470385950485</v>
      </c>
      <c r="L364" s="94">
        <f t="shared" si="48"/>
        <v>5.4520637558874263</v>
      </c>
      <c r="M364" s="94">
        <f t="shared" si="48"/>
        <v>-3.7691380565188282</v>
      </c>
      <c r="N364" s="94">
        <f t="shared" si="48"/>
        <v>-8.4214644913007781</v>
      </c>
    </row>
    <row r="365" spans="1:14" ht="12" customHeight="1" x14ac:dyDescent="0.2">
      <c r="A365" s="69" t="s">
        <v>83</v>
      </c>
      <c r="B365" s="127"/>
      <c r="C365" s="97">
        <f>(C332/B332-1)*100</f>
        <v>-2.4218847005377797</v>
      </c>
      <c r="D365" s="97">
        <f t="shared" si="48"/>
        <v>-7.3156969043743691</v>
      </c>
      <c r="E365" s="97">
        <f t="shared" si="48"/>
        <v>-8.2550729743351212</v>
      </c>
      <c r="F365" s="97">
        <f t="shared" si="48"/>
        <v>-7.6104766337934944</v>
      </c>
      <c r="G365" s="97">
        <f t="shared" si="48"/>
        <v>10.22747687847405</v>
      </c>
      <c r="H365" s="97">
        <f t="shared" si="48"/>
        <v>20.598723829397336</v>
      </c>
      <c r="I365" s="97">
        <f t="shared" si="48"/>
        <v>9.9725542351367213</v>
      </c>
      <c r="J365" s="97">
        <f t="shared" si="48"/>
        <v>4.9828446561895889</v>
      </c>
      <c r="K365" s="97">
        <f t="shared" si="48"/>
        <v>14.17691791650142</v>
      </c>
      <c r="L365" s="97">
        <f t="shared" si="48"/>
        <v>5.3937764357834039</v>
      </c>
      <c r="M365" s="97">
        <f t="shared" si="48"/>
        <v>2.3959478908027076</v>
      </c>
      <c r="N365" s="97">
        <f t="shared" si="48"/>
        <v>-5.4040505430187791</v>
      </c>
    </row>
    <row r="366" spans="1:14" ht="12" customHeight="1" x14ac:dyDescent="0.2">
      <c r="A366" s="69" t="s">
        <v>84</v>
      </c>
      <c r="B366" s="127"/>
      <c r="C366" s="97">
        <f>(C333/B333-1)*100</f>
        <v>11.014596043223923</v>
      </c>
      <c r="D366" s="97">
        <f t="shared" si="48"/>
        <v>-3.4540857041985396</v>
      </c>
      <c r="E366" s="97">
        <f t="shared" si="48"/>
        <v>4.4283242519544075</v>
      </c>
      <c r="F366" s="97">
        <f t="shared" si="48"/>
        <v>-8.8989048564835027</v>
      </c>
      <c r="G366" s="97">
        <f t="shared" si="48"/>
        <v>15.238377838627336</v>
      </c>
      <c r="H366" s="97">
        <f t="shared" si="48"/>
        <v>2.5618327908171423</v>
      </c>
      <c r="I366" s="97">
        <f t="shared" si="48"/>
        <v>9.2404667667533413</v>
      </c>
      <c r="J366" s="97">
        <f t="shared" si="48"/>
        <v>21.117930520617236</v>
      </c>
      <c r="K366" s="97">
        <f t="shared" si="48"/>
        <v>24.887897638974344</v>
      </c>
      <c r="L366" s="97">
        <f t="shared" si="48"/>
        <v>5.5227332219889957</v>
      </c>
      <c r="M366" s="97">
        <f t="shared" si="48"/>
        <v>-11.234756539282076</v>
      </c>
      <c r="N366" s="97">
        <f t="shared" si="48"/>
        <v>-12.636501309416715</v>
      </c>
    </row>
    <row r="367" spans="1:14" ht="6.4" customHeight="1" x14ac:dyDescent="0.2">
      <c r="A367" s="69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</row>
    <row r="368" spans="1:14" ht="12" customHeight="1" x14ac:dyDescent="0.2">
      <c r="A368" s="79" t="s">
        <v>86</v>
      </c>
      <c r="B368" s="80"/>
      <c r="C368" s="111">
        <f>(C335/B335-1)*100</f>
        <v>-3.8716451619114745</v>
      </c>
      <c r="D368" s="111">
        <f t="shared" ref="D368:N368" si="49">(D335/C335-1)*100</f>
        <v>-4.2373608833953025</v>
      </c>
      <c r="E368" s="111">
        <f t="shared" si="49"/>
        <v>-5.2596603546028025</v>
      </c>
      <c r="F368" s="111">
        <f t="shared" si="49"/>
        <v>-5.4305153788440137</v>
      </c>
      <c r="G368" s="111">
        <f t="shared" si="49"/>
        <v>13.610142763189859</v>
      </c>
      <c r="H368" s="111">
        <f t="shared" si="49"/>
        <v>11.690891390774215</v>
      </c>
      <c r="I368" s="111">
        <f t="shared" si="49"/>
        <v>12.911989657596035</v>
      </c>
      <c r="J368" s="111">
        <f t="shared" si="49"/>
        <v>11.929920220781698</v>
      </c>
      <c r="K368" s="111">
        <f t="shared" si="49"/>
        <v>16.563977824787379</v>
      </c>
      <c r="L368" s="111">
        <f t="shared" si="49"/>
        <v>2.7675485431087443</v>
      </c>
      <c r="M368" s="111">
        <f t="shared" si="49"/>
        <v>0.38440072766503519</v>
      </c>
      <c r="N368" s="111">
        <f t="shared" si="49"/>
        <v>-5.9509932765050237</v>
      </c>
    </row>
    <row r="369" spans="1:14" ht="6.4" customHeight="1" x14ac:dyDescent="0.2">
      <c r="A369" s="79"/>
      <c r="B369" s="6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34"/>
    </row>
    <row r="370" spans="1:14" ht="12" customHeight="1" x14ac:dyDescent="0.2">
      <c r="A370" s="69" t="s">
        <v>87</v>
      </c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4"/>
    </row>
    <row r="371" spans="1:14" ht="6.4" customHeight="1" x14ac:dyDescent="0.2">
      <c r="A371" s="72"/>
      <c r="B371" s="62"/>
    </row>
    <row r="372" spans="1:14" ht="12" customHeight="1" x14ac:dyDescent="0.2">
      <c r="A372" s="83" t="s">
        <v>74</v>
      </c>
      <c r="B372" s="141"/>
      <c r="C372" s="119">
        <f>(C339/B339-1)*100</f>
        <v>2.0350346134728303</v>
      </c>
      <c r="D372" s="119">
        <f t="shared" ref="D372:N372" si="50">(D339/C339-1)*100</f>
        <v>-2.091645777791129</v>
      </c>
      <c r="E372" s="119">
        <f t="shared" si="50"/>
        <v>0.80296189281172659</v>
      </c>
      <c r="F372" s="119">
        <f t="shared" si="50"/>
        <v>-0.92389927849523268</v>
      </c>
      <c r="G372" s="119">
        <f t="shared" si="50"/>
        <v>1.5943218106355905</v>
      </c>
      <c r="H372" s="119">
        <f t="shared" si="50"/>
        <v>4.7136454020822338</v>
      </c>
      <c r="I372" s="119">
        <f t="shared" si="50"/>
        <v>4.2148510866171218</v>
      </c>
      <c r="J372" s="119">
        <f t="shared" si="50"/>
        <v>-0.69773774262352761</v>
      </c>
      <c r="K372" s="119">
        <f t="shared" si="50"/>
        <v>10.404863757628458</v>
      </c>
      <c r="L372" s="119">
        <f t="shared" si="50"/>
        <v>5.1377192449018283</v>
      </c>
      <c r="M372" s="119">
        <f t="shared" si="50"/>
        <v>0.88975753728264273</v>
      </c>
      <c r="N372" s="119">
        <f t="shared" si="50"/>
        <v>2.2809655372395543</v>
      </c>
    </row>
    <row r="373" spans="1:14" ht="6.4" customHeight="1" x14ac:dyDescent="0.2">
      <c r="A373" s="49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1"/>
    </row>
    <row r="374" spans="1:14" ht="12" customHeight="1" x14ac:dyDescent="0.2">
      <c r="A374" s="30" t="s">
        <v>35</v>
      </c>
    </row>
    <row r="375" spans="1:14" ht="12" customHeight="1" x14ac:dyDescent="0.2">
      <c r="A375" s="30" t="s">
        <v>36</v>
      </c>
    </row>
    <row r="376" spans="1:14" ht="12" customHeight="1" x14ac:dyDescent="0.2">
      <c r="B376" s="70"/>
      <c r="C376" s="70"/>
      <c r="D376" s="70"/>
      <c r="E376" s="70"/>
      <c r="F376" s="70"/>
      <c r="G376" s="70"/>
      <c r="H376" s="70"/>
      <c r="I376" s="70"/>
      <c r="J376" s="62"/>
      <c r="K376" s="62"/>
      <c r="L376" s="62"/>
      <c r="M376" s="62"/>
      <c r="N376" s="62"/>
    </row>
    <row r="377" spans="1:14" ht="12" customHeight="1" x14ac:dyDescent="0.2">
      <c r="A377" s="1" t="s">
        <v>93</v>
      </c>
      <c r="B377" s="70"/>
      <c r="C377" s="70"/>
      <c r="D377" s="70"/>
      <c r="E377" s="70"/>
      <c r="F377" s="70"/>
      <c r="G377" s="70"/>
      <c r="H377" s="70"/>
      <c r="I377" s="70"/>
      <c r="J377" s="62"/>
      <c r="K377" s="62"/>
      <c r="L377" s="62"/>
      <c r="M377" s="62"/>
      <c r="N377" s="62"/>
    </row>
    <row r="378" spans="1:14" ht="12" customHeight="1" x14ac:dyDescent="0.2">
      <c r="A378" s="57" t="s">
        <v>1</v>
      </c>
      <c r="B378" s="63">
        <v>2006</v>
      </c>
      <c r="C378" s="64">
        <v>2007</v>
      </c>
      <c r="D378" s="65">
        <v>2008</v>
      </c>
      <c r="E378" s="64">
        <v>2009</v>
      </c>
      <c r="F378" s="65">
        <v>2010</v>
      </c>
      <c r="G378" s="64">
        <v>2011</v>
      </c>
      <c r="H378" s="65">
        <v>2012</v>
      </c>
      <c r="I378" s="64" t="s">
        <v>2</v>
      </c>
      <c r="J378" s="66" t="s">
        <v>3</v>
      </c>
      <c r="K378" s="67" t="s">
        <v>4</v>
      </c>
      <c r="L378" s="66" t="s">
        <v>5</v>
      </c>
      <c r="M378" s="66" t="s">
        <v>6</v>
      </c>
      <c r="N378" s="68" t="s">
        <v>7</v>
      </c>
    </row>
    <row r="379" spans="1:14" ht="6.4" customHeight="1" x14ac:dyDescent="0.2">
      <c r="A379" s="69"/>
      <c r="B379" s="62"/>
      <c r="C379" s="62"/>
      <c r="D379" s="70"/>
      <c r="E379" s="70"/>
      <c r="F379" s="70"/>
      <c r="G379" s="70"/>
      <c r="H379" s="70"/>
      <c r="I379" s="70"/>
      <c r="J379" s="70"/>
      <c r="K379" s="70"/>
      <c r="L379" s="71"/>
      <c r="M379" s="70"/>
      <c r="N379" s="70"/>
    </row>
    <row r="380" spans="1:14" ht="12" customHeight="1" x14ac:dyDescent="0.2">
      <c r="A380" s="72" t="s">
        <v>76</v>
      </c>
      <c r="B380" s="142" t="e">
        <f>B252/#REF!*100</f>
        <v>#REF!</v>
      </c>
      <c r="C380" s="142" t="e">
        <f>C252/#REF!*100</f>
        <v>#REF!</v>
      </c>
      <c r="D380" s="142">
        <f>D252/D$275*100</f>
        <v>157.95762363400445</v>
      </c>
      <c r="E380" s="142">
        <f t="shared" ref="E380:N380" si="51">E252/E$275*100</f>
        <v>157.44713500379737</v>
      </c>
      <c r="F380" s="142">
        <f t="shared" si="51"/>
        <v>151.33178834668931</v>
      </c>
      <c r="G380" s="142">
        <f t="shared" si="51"/>
        <v>154.44245735170372</v>
      </c>
      <c r="H380" s="142">
        <f t="shared" si="51"/>
        <v>151.83005425969338</v>
      </c>
      <c r="I380" s="142">
        <f t="shared" si="51"/>
        <v>149.49131750222404</v>
      </c>
      <c r="J380" s="142">
        <f t="shared" si="51"/>
        <v>158.5436648179938</v>
      </c>
      <c r="K380" s="142">
        <f t="shared" si="51"/>
        <v>148.43957907114626</v>
      </c>
      <c r="L380" s="142">
        <f t="shared" si="51"/>
        <v>154.16501646263453</v>
      </c>
      <c r="M380" s="142">
        <f t="shared" si="51"/>
        <v>157.39982179761972</v>
      </c>
      <c r="N380" s="142">
        <f t="shared" si="51"/>
        <v>150.73021172857526</v>
      </c>
    </row>
    <row r="381" spans="1:14" ht="12" customHeight="1" x14ac:dyDescent="0.2">
      <c r="A381" s="69" t="s">
        <v>77</v>
      </c>
      <c r="B381" s="143" t="e">
        <f>B253/#REF!*100</f>
        <v>#REF!</v>
      </c>
      <c r="C381" s="143" t="e">
        <f>C253/#REF!*100</f>
        <v>#REF!</v>
      </c>
      <c r="D381" s="97">
        <f t="shared" ref="D381:N383" si="52">D253/D$275*100</f>
        <v>90.026304213612633</v>
      </c>
      <c r="E381" s="97">
        <f t="shared" si="52"/>
        <v>89.649380050656347</v>
      </c>
      <c r="F381" s="97">
        <f t="shared" si="52"/>
        <v>87.440941091671846</v>
      </c>
      <c r="G381" s="97">
        <f t="shared" si="52"/>
        <v>89.954477437712526</v>
      </c>
      <c r="H381" s="97">
        <f t="shared" si="52"/>
        <v>85.535627248029741</v>
      </c>
      <c r="I381" s="97">
        <f t="shared" si="52"/>
        <v>85.890739631439033</v>
      </c>
      <c r="J381" s="97">
        <f t="shared" si="52"/>
        <v>86.082177855418038</v>
      </c>
      <c r="K381" s="97">
        <f t="shared" si="52"/>
        <v>83.805361444888931</v>
      </c>
      <c r="L381" s="97">
        <f t="shared" si="52"/>
        <v>83.416291068164412</v>
      </c>
      <c r="M381" s="97">
        <f t="shared" si="52"/>
        <v>87.873628806179866</v>
      </c>
      <c r="N381" s="97">
        <f t="shared" si="52"/>
        <v>74.938024305404412</v>
      </c>
    </row>
    <row r="382" spans="1:14" ht="12" customHeight="1" x14ac:dyDescent="0.2">
      <c r="A382" s="69" t="s">
        <v>53</v>
      </c>
      <c r="B382" s="143" t="e">
        <f>B254/#REF!*100</f>
        <v>#REF!</v>
      </c>
      <c r="C382" s="143" t="e">
        <f>C254/#REF!*100</f>
        <v>#REF!</v>
      </c>
      <c r="D382" s="97">
        <f t="shared" si="52"/>
        <v>65.577079675363635</v>
      </c>
      <c r="E382" s="97">
        <f t="shared" si="52"/>
        <v>65.216466395886712</v>
      </c>
      <c r="F382" s="97">
        <f t="shared" si="52"/>
        <v>61.323325609539225</v>
      </c>
      <c r="G382" s="97">
        <f t="shared" si="52"/>
        <v>61.955159163455484</v>
      </c>
      <c r="H382" s="97">
        <f t="shared" si="52"/>
        <v>63.88203549008027</v>
      </c>
      <c r="I382" s="97">
        <f t="shared" si="52"/>
        <v>61.294241685518479</v>
      </c>
      <c r="J382" s="97">
        <f t="shared" si="52"/>
        <v>70.16487840680422</v>
      </c>
      <c r="K382" s="97">
        <f t="shared" si="52"/>
        <v>62.585549428016606</v>
      </c>
      <c r="L382" s="97">
        <f t="shared" si="52"/>
        <v>68.739696330361497</v>
      </c>
      <c r="M382" s="97">
        <f t="shared" si="52"/>
        <v>67.520095379079635</v>
      </c>
      <c r="N382" s="97">
        <f t="shared" si="52"/>
        <v>73.895526017640094</v>
      </c>
    </row>
    <row r="383" spans="1:14" ht="12" customHeight="1" x14ac:dyDescent="0.2">
      <c r="A383" s="69" t="s">
        <v>78</v>
      </c>
      <c r="B383" s="143" t="e">
        <f>B255/#REF!*100</f>
        <v>#REF!</v>
      </c>
      <c r="C383" s="143" t="e">
        <f>C255/#REF!*100</f>
        <v>#REF!</v>
      </c>
      <c r="D383" s="97">
        <f t="shared" si="52"/>
        <v>2.354239745028166</v>
      </c>
      <c r="E383" s="97">
        <f t="shared" si="52"/>
        <v>2.5812885572542914</v>
      </c>
      <c r="F383" s="97">
        <f t="shared" si="52"/>
        <v>2.5675216454782102</v>
      </c>
      <c r="G383" s="97">
        <f t="shared" si="52"/>
        <v>2.5328207505357381</v>
      </c>
      <c r="H383" s="97">
        <f t="shared" si="52"/>
        <v>2.4123915215833427</v>
      </c>
      <c r="I383" s="97">
        <f t="shared" si="52"/>
        <v>2.3063361852665221</v>
      </c>
      <c r="J383" s="97">
        <f t="shared" si="52"/>
        <v>2.2966085557715359</v>
      </c>
      <c r="K383" s="97">
        <f t="shared" si="52"/>
        <v>2.0486681982407084</v>
      </c>
      <c r="L383" s="97">
        <f t="shared" si="52"/>
        <v>2.0090290641086046</v>
      </c>
      <c r="M383" s="97">
        <f t="shared" si="52"/>
        <v>2.006097612360207</v>
      </c>
      <c r="N383" s="97">
        <f t="shared" si="52"/>
        <v>1.8966614055307454</v>
      </c>
    </row>
    <row r="384" spans="1:14" ht="6.4" customHeight="1" x14ac:dyDescent="0.2">
      <c r="A384" s="69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</row>
    <row r="385" spans="1:14" ht="12" customHeight="1" x14ac:dyDescent="0.2">
      <c r="A385" s="72" t="s">
        <v>79</v>
      </c>
      <c r="B385" s="142" t="e">
        <f>B257/#REF!*100</f>
        <v>#REF!</v>
      </c>
      <c r="C385" s="142" t="e">
        <f>C257/#REF!*100</f>
        <v>#REF!</v>
      </c>
      <c r="D385" s="142">
        <f t="shared" ref="D385:N387" si="53">D257/D$275*100</f>
        <v>11.990238430211143</v>
      </c>
      <c r="E385" s="142">
        <f t="shared" si="53"/>
        <v>16.360908725116495</v>
      </c>
      <c r="F385" s="142">
        <f t="shared" si="53"/>
        <v>14.041094071479456</v>
      </c>
      <c r="G385" s="142">
        <f t="shared" si="53"/>
        <v>18.1779502345167</v>
      </c>
      <c r="H385" s="142">
        <f t="shared" si="53"/>
        <v>24.807401231760686</v>
      </c>
      <c r="I385" s="142">
        <f t="shared" si="53"/>
        <v>30.194561504643836</v>
      </c>
      <c r="J385" s="142">
        <f t="shared" si="53"/>
        <v>29.340137066041166</v>
      </c>
      <c r="K385" s="142">
        <f t="shared" si="53"/>
        <v>42.548684886485461</v>
      </c>
      <c r="L385" s="142">
        <f t="shared" si="53"/>
        <v>34.608253225509912</v>
      </c>
      <c r="M385" s="142">
        <f t="shared" si="53"/>
        <v>29.567234558455219</v>
      </c>
      <c r="N385" s="142">
        <f t="shared" si="53"/>
        <v>31.593989325317022</v>
      </c>
    </row>
    <row r="386" spans="1:14" ht="12" customHeight="1" x14ac:dyDescent="0.2">
      <c r="A386" s="69" t="s">
        <v>80</v>
      </c>
      <c r="B386" s="143" t="e">
        <f>B258/#REF!*100</f>
        <v>#REF!</v>
      </c>
      <c r="C386" s="143" t="e">
        <f>C258/#REF!*100</f>
        <v>#REF!</v>
      </c>
      <c r="D386" s="143">
        <f t="shared" si="53"/>
        <v>3.1682893815009017</v>
      </c>
      <c r="E386" s="143">
        <f t="shared" si="53"/>
        <v>7.3166377995210574</v>
      </c>
      <c r="F386" s="143">
        <f t="shared" si="53"/>
        <v>3.4396532959790513</v>
      </c>
      <c r="G386" s="143">
        <f t="shared" si="53"/>
        <v>3.9095633336307225</v>
      </c>
      <c r="H386" s="143">
        <f t="shared" si="53"/>
        <v>4.6402709883284246</v>
      </c>
      <c r="I386" s="143">
        <f t="shared" si="53"/>
        <v>4.945958803585639</v>
      </c>
      <c r="J386" s="143">
        <f t="shared" si="53"/>
        <v>4.8754776400652258</v>
      </c>
      <c r="K386" s="143">
        <f t="shared" si="53"/>
        <v>10.846108976547981</v>
      </c>
      <c r="L386" s="143">
        <f t="shared" si="53"/>
        <v>5.8875955439674232</v>
      </c>
      <c r="M386" s="143">
        <f t="shared" si="53"/>
        <v>7.7206899745155795</v>
      </c>
      <c r="N386" s="143">
        <f t="shared" si="53"/>
        <v>5.678354827857178</v>
      </c>
    </row>
    <row r="387" spans="1:14" ht="12" customHeight="1" x14ac:dyDescent="0.2">
      <c r="A387" s="69" t="s">
        <v>45</v>
      </c>
      <c r="B387" s="143" t="e">
        <f>B259/#REF!*100</f>
        <v>#REF!</v>
      </c>
      <c r="C387" s="143" t="e">
        <f>C259/#REF!*100</f>
        <v>#REF!</v>
      </c>
      <c r="D387" s="143">
        <f t="shared" si="53"/>
        <v>8.8219490487102394</v>
      </c>
      <c r="E387" s="143">
        <f t="shared" si="53"/>
        <v>9.0442709255954377</v>
      </c>
      <c r="F387" s="143">
        <f t="shared" si="53"/>
        <v>10.601440775500405</v>
      </c>
      <c r="G387" s="143">
        <f t="shared" si="53"/>
        <v>14.268386900885979</v>
      </c>
      <c r="H387" s="143">
        <f t="shared" si="53"/>
        <v>20.167130243432261</v>
      </c>
      <c r="I387" s="143">
        <f t="shared" si="53"/>
        <v>25.248602701058193</v>
      </c>
      <c r="J387" s="143">
        <f t="shared" si="53"/>
        <v>24.464659425975942</v>
      </c>
      <c r="K387" s="143">
        <f t="shared" si="53"/>
        <v>31.702575909937476</v>
      </c>
      <c r="L387" s="143">
        <f t="shared" si="53"/>
        <v>28.720657681542487</v>
      </c>
      <c r="M387" s="143">
        <f t="shared" si="53"/>
        <v>21.846544583939643</v>
      </c>
      <c r="N387" s="143">
        <f t="shared" si="53"/>
        <v>25.915634497459845</v>
      </c>
    </row>
    <row r="388" spans="1:14" ht="6.4" customHeight="1" x14ac:dyDescent="0.2">
      <c r="A388" s="75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</row>
    <row r="389" spans="1:14" ht="12" customHeight="1" x14ac:dyDescent="0.2">
      <c r="A389" s="76" t="s">
        <v>81</v>
      </c>
      <c r="B389" s="94" t="e">
        <f>B261/#REF!*100</f>
        <v>#REF!</v>
      </c>
      <c r="C389" s="94" t="e">
        <f>C261/#REF!*100</f>
        <v>#REF!</v>
      </c>
      <c r="D389" s="94">
        <f>D261/D$275*100</f>
        <v>0.35651596115211642</v>
      </c>
      <c r="E389" s="94">
        <f t="shared" ref="E389:N389" si="54">E261/E$275*100</f>
        <v>-5.2092332583521812E-2</v>
      </c>
      <c r="F389" s="94">
        <f t="shared" si="54"/>
        <v>0.29225880450467717</v>
      </c>
      <c r="G389" s="94">
        <f t="shared" si="54"/>
        <v>1.6401528727750588E-2</v>
      </c>
      <c r="H389" s="94">
        <f t="shared" si="54"/>
        <v>2.7022131449837681</v>
      </c>
      <c r="I389" s="94">
        <f t="shared" si="54"/>
        <v>1.589343515733975</v>
      </c>
      <c r="J389" s="94">
        <f t="shared" si="54"/>
        <v>0.59083992020597953</v>
      </c>
      <c r="K389" s="94">
        <f t="shared" si="54"/>
        <v>-0.90203023532655513</v>
      </c>
      <c r="L389" s="94">
        <f t="shared" si="54"/>
        <v>-0.64654937758389952</v>
      </c>
      <c r="M389" s="94">
        <f t="shared" si="54"/>
        <v>0.28559708551253776</v>
      </c>
      <c r="N389" s="94">
        <f t="shared" si="54"/>
        <v>9.2458041268457553E-2</v>
      </c>
    </row>
    <row r="390" spans="1:14" ht="6.4" customHeight="1" x14ac:dyDescent="0.2">
      <c r="A390" s="78">
        <v>5.0000000000000001E-3</v>
      </c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</row>
    <row r="391" spans="1:14" ht="12" customHeight="1" x14ac:dyDescent="0.2">
      <c r="A391" s="72" t="s">
        <v>82</v>
      </c>
      <c r="B391" s="142" t="e">
        <f>B263/#REF!*100</f>
        <v>#REF!</v>
      </c>
      <c r="C391" s="142" t="e">
        <f>C263/#REF!*100</f>
        <v>#REF!</v>
      </c>
      <c r="D391" s="142">
        <f t="shared" ref="D391:N393" si="55">D263/D$275*100</f>
        <v>14.709867002092757</v>
      </c>
      <c r="E391" s="142">
        <f t="shared" si="55"/>
        <v>14.964580492349533</v>
      </c>
      <c r="F391" s="142">
        <f t="shared" si="55"/>
        <v>12.257634156839133</v>
      </c>
      <c r="G391" s="142">
        <f t="shared" si="55"/>
        <v>14.201000714342094</v>
      </c>
      <c r="H391" s="142">
        <f t="shared" si="55"/>
        <v>13.890398069332191</v>
      </c>
      <c r="I391" s="142">
        <f t="shared" si="55"/>
        <v>11.949857110149495</v>
      </c>
      <c r="J391" s="142">
        <f t="shared" si="55"/>
        <v>13.410604860827924</v>
      </c>
      <c r="K391" s="142">
        <f t="shared" si="55"/>
        <v>15.624679219056977</v>
      </c>
      <c r="L391" s="142">
        <f t="shared" si="55"/>
        <v>19.239556639477904</v>
      </c>
      <c r="M391" s="142">
        <f t="shared" si="55"/>
        <v>15.719818357613184</v>
      </c>
      <c r="N391" s="142">
        <f t="shared" si="55"/>
        <v>9.6329068214948599</v>
      </c>
    </row>
    <row r="392" spans="1:14" ht="12" customHeight="1" x14ac:dyDescent="0.2">
      <c r="A392" s="69" t="s">
        <v>83</v>
      </c>
      <c r="B392" s="143" t="e">
        <f>B264/#REF!*100</f>
        <v>#REF!</v>
      </c>
      <c r="C392" s="143" t="e">
        <f>C264/#REF!*100</f>
        <v>#REF!</v>
      </c>
      <c r="D392" s="143">
        <f t="shared" si="55"/>
        <v>6.5078398874684185</v>
      </c>
      <c r="E392" s="143">
        <f t="shared" si="55"/>
        <v>5.6002976002937839</v>
      </c>
      <c r="F392" s="143">
        <f t="shared" si="55"/>
        <v>4.264505702737905</v>
      </c>
      <c r="G392" s="143">
        <f t="shared" si="55"/>
        <v>6.315922569641784</v>
      </c>
      <c r="H392" s="143">
        <f t="shared" si="55"/>
        <v>5.356324568610856</v>
      </c>
      <c r="I392" s="143">
        <f t="shared" si="55"/>
        <v>4.3537467970702171</v>
      </c>
      <c r="J392" s="143">
        <f t="shared" si="55"/>
        <v>6.3973165210611622</v>
      </c>
      <c r="K392" s="143">
        <f t="shared" si="55"/>
        <v>6.4579524812236624</v>
      </c>
      <c r="L392" s="143">
        <f t="shared" si="55"/>
        <v>6.492791107853356</v>
      </c>
      <c r="M392" s="143">
        <f t="shared" si="55"/>
        <v>8.1386256626698898</v>
      </c>
      <c r="N392" s="143">
        <f t="shared" si="55"/>
        <v>4.1622683419513953</v>
      </c>
    </row>
    <row r="393" spans="1:14" ht="12" customHeight="1" x14ac:dyDescent="0.2">
      <c r="A393" s="69" t="s">
        <v>84</v>
      </c>
      <c r="B393" s="143" t="e">
        <f>B265/#REF!*100</f>
        <v>#REF!</v>
      </c>
      <c r="C393" s="143" t="e">
        <f>C265/#REF!*100</f>
        <v>#REF!</v>
      </c>
      <c r="D393" s="143">
        <f t="shared" si="55"/>
        <v>8.2020271146243413</v>
      </c>
      <c r="E393" s="143">
        <f t="shared" si="55"/>
        <v>9.3642828920557477</v>
      </c>
      <c r="F393" s="143">
        <f t="shared" si="55"/>
        <v>7.99312845410123</v>
      </c>
      <c r="G393" s="143">
        <f t="shared" si="55"/>
        <v>7.8850781447003113</v>
      </c>
      <c r="H393" s="143">
        <f t="shared" si="55"/>
        <v>8.534073500721334</v>
      </c>
      <c r="I393" s="143">
        <f t="shared" si="55"/>
        <v>7.5961103130792784</v>
      </c>
      <c r="J393" s="143">
        <f t="shared" si="55"/>
        <v>7.0132883397667616</v>
      </c>
      <c r="K393" s="143">
        <f t="shared" si="55"/>
        <v>9.1667267378333168</v>
      </c>
      <c r="L393" s="143">
        <f t="shared" si="55"/>
        <v>12.746765531624545</v>
      </c>
      <c r="M393" s="143">
        <f t="shared" si="55"/>
        <v>7.5811926949432937</v>
      </c>
      <c r="N393" s="143">
        <f t="shared" si="55"/>
        <v>5.4706384795434637</v>
      </c>
    </row>
    <row r="394" spans="1:14" ht="6.4" customHeight="1" x14ac:dyDescent="0.2">
      <c r="A394" s="69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</row>
    <row r="395" spans="1:14" ht="12" customHeight="1" x14ac:dyDescent="0.2">
      <c r="A395" s="72" t="s">
        <v>85</v>
      </c>
      <c r="B395" s="142" t="e">
        <f>B267/#REF!*100</f>
        <v>#REF!</v>
      </c>
      <c r="C395" s="142" t="e">
        <f>C267/#REF!*100</f>
        <v>#REF!</v>
      </c>
      <c r="D395" s="142">
        <f t="shared" ref="D395:N397" si="56">D267/D$275*100</f>
        <v>84.773695686870226</v>
      </c>
      <c r="E395" s="142">
        <f t="shared" si="56"/>
        <v>88.390323182812281</v>
      </c>
      <c r="F395" s="142">
        <f t="shared" si="56"/>
        <v>78.561987410721841</v>
      </c>
      <c r="G395" s="142">
        <f t="shared" si="56"/>
        <v>86.561494013845177</v>
      </c>
      <c r="H395" s="142">
        <f t="shared" si="56"/>
        <v>90.706179719658877</v>
      </c>
      <c r="I395" s="142">
        <f t="shared" si="56"/>
        <v>93.859367496305453</v>
      </c>
      <c r="J395" s="142">
        <f t="shared" si="56"/>
        <v>102.70772466264559</v>
      </c>
      <c r="K395" s="142">
        <f t="shared" si="56"/>
        <v>107.39076469033986</v>
      </c>
      <c r="L395" s="142">
        <f t="shared" si="56"/>
        <v>109.58903286634568</v>
      </c>
      <c r="M395" s="142">
        <f t="shared" si="56"/>
        <v>103.91489272199452</v>
      </c>
      <c r="N395" s="142">
        <f t="shared" si="56"/>
        <v>88.78502388346277</v>
      </c>
    </row>
    <row r="396" spans="1:14" ht="12" customHeight="1" x14ac:dyDescent="0.2">
      <c r="A396" s="69" t="s">
        <v>83</v>
      </c>
      <c r="B396" s="143" t="e">
        <f>B268/#REF!*100</f>
        <v>#REF!</v>
      </c>
      <c r="C396" s="143" t="e">
        <f>C268/#REF!*100</f>
        <v>#REF!</v>
      </c>
      <c r="D396" s="143">
        <f t="shared" si="56"/>
        <v>51.088148308129611</v>
      </c>
      <c r="E396" s="143">
        <f t="shared" si="56"/>
        <v>50.493880532288493</v>
      </c>
      <c r="F396" s="143">
        <f t="shared" si="56"/>
        <v>45.149291991409811</v>
      </c>
      <c r="G396" s="143">
        <f t="shared" si="56"/>
        <v>48.803015065711961</v>
      </c>
      <c r="H396" s="143">
        <f t="shared" si="56"/>
        <v>54.708940080887814</v>
      </c>
      <c r="I396" s="143">
        <f t="shared" si="56"/>
        <v>56.760722468831673</v>
      </c>
      <c r="J396" s="143">
        <f t="shared" si="56"/>
        <v>58.554610803730135</v>
      </c>
      <c r="K396" s="143">
        <f t="shared" si="56"/>
        <v>58.851094449632377</v>
      </c>
      <c r="L396" s="143">
        <f t="shared" si="56"/>
        <v>60.022569887831622</v>
      </c>
      <c r="M396" s="143">
        <f t="shared" si="56"/>
        <v>60.561089583734343</v>
      </c>
      <c r="N396" s="143">
        <f t="shared" si="56"/>
        <v>53.448367985650172</v>
      </c>
    </row>
    <row r="397" spans="1:14" ht="12" customHeight="1" x14ac:dyDescent="0.2">
      <c r="A397" s="69" t="s">
        <v>84</v>
      </c>
      <c r="B397" s="143" t="e">
        <f>B269/#REF!*100</f>
        <v>#REF!</v>
      </c>
      <c r="C397" s="143" t="e">
        <f>C269/#REF!*100</f>
        <v>#REF!</v>
      </c>
      <c r="D397" s="143">
        <f t="shared" si="56"/>
        <v>33.685547378740608</v>
      </c>
      <c r="E397" s="143">
        <f t="shared" si="56"/>
        <v>37.896442650523795</v>
      </c>
      <c r="F397" s="143">
        <f t="shared" si="56"/>
        <v>33.412695419312023</v>
      </c>
      <c r="G397" s="143">
        <f t="shared" si="56"/>
        <v>37.758478948133209</v>
      </c>
      <c r="H397" s="143">
        <f t="shared" si="56"/>
        <v>35.99723963877107</v>
      </c>
      <c r="I397" s="143">
        <f t="shared" si="56"/>
        <v>37.098645027473758</v>
      </c>
      <c r="J397" s="143">
        <f t="shared" si="56"/>
        <v>44.153113858915475</v>
      </c>
      <c r="K397" s="143">
        <f t="shared" si="56"/>
        <v>48.539670240707473</v>
      </c>
      <c r="L397" s="143">
        <f t="shared" si="56"/>
        <v>49.56646297851406</v>
      </c>
      <c r="M397" s="143">
        <f t="shared" si="56"/>
        <v>43.353803138260176</v>
      </c>
      <c r="N397" s="143">
        <f t="shared" si="56"/>
        <v>35.336655897812598</v>
      </c>
    </row>
    <row r="398" spans="1:14" ht="6.4" customHeight="1" x14ac:dyDescent="0.2">
      <c r="A398" s="69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</row>
    <row r="399" spans="1:14" ht="12" customHeight="1" x14ac:dyDescent="0.2">
      <c r="A399" s="79" t="s">
        <v>86</v>
      </c>
      <c r="B399" s="111" t="e">
        <f>-B271/#REF!*100</f>
        <v>#REF!</v>
      </c>
      <c r="C399" s="111" t="e">
        <f>-C271/#REF!*100</f>
        <v>#REF!</v>
      </c>
      <c r="D399" s="97">
        <f t="shared" ref="D399:N399" si="57">D271/D$275*100</f>
        <v>-70.063828684777476</v>
      </c>
      <c r="E399" s="97">
        <f t="shared" si="57"/>
        <v>-73.425742690462741</v>
      </c>
      <c r="F399" s="97">
        <f t="shared" si="57"/>
        <v>-66.304353253882709</v>
      </c>
      <c r="G399" s="97">
        <f t="shared" si="57"/>
        <v>-72.360493299503077</v>
      </c>
      <c r="H399" s="97">
        <f t="shared" si="57"/>
        <v>-76.81578165032667</v>
      </c>
      <c r="I399" s="97">
        <f t="shared" si="57"/>
        <v>-81.909510386155944</v>
      </c>
      <c r="J399" s="97">
        <f t="shared" si="57"/>
        <v>-89.297119801817686</v>
      </c>
      <c r="K399" s="97">
        <f t="shared" si="57"/>
        <v>-91.766085471282864</v>
      </c>
      <c r="L399" s="97">
        <f t="shared" si="57"/>
        <v>-90.349476226867779</v>
      </c>
      <c r="M399" s="97">
        <f t="shared" si="57"/>
        <v>-88.195074364381327</v>
      </c>
      <c r="N399" s="97">
        <f t="shared" si="57"/>
        <v>-79.152117061967914</v>
      </c>
    </row>
    <row r="400" spans="1:14" ht="6.4" customHeight="1" x14ac:dyDescent="0.2">
      <c r="A400" s="79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</row>
    <row r="401" spans="1:14" ht="12" customHeight="1" x14ac:dyDescent="0.2">
      <c r="A401" s="69" t="s">
        <v>87</v>
      </c>
      <c r="B401" s="94" t="e">
        <f>-B273/#REF!*100</f>
        <v>#REF!</v>
      </c>
      <c r="C401" s="94" t="e">
        <f>-C273/#REF!*100</f>
        <v>#REF!</v>
      </c>
      <c r="D401" s="97">
        <f t="shared" ref="D401:N401" si="58">D273/D$275*100</f>
        <v>-0.24054934059025185</v>
      </c>
      <c r="E401" s="97">
        <f t="shared" si="58"/>
        <v>-0.33020870586757878</v>
      </c>
      <c r="F401" s="97">
        <f t="shared" si="58"/>
        <v>0.6392120312092795</v>
      </c>
      <c r="G401" s="97">
        <f t="shared" si="58"/>
        <v>-0.27631581544509426</v>
      </c>
      <c r="H401" s="97">
        <f t="shared" si="58"/>
        <v>-2.5238869861111386</v>
      </c>
      <c r="I401" s="97">
        <f t="shared" si="58"/>
        <v>0.63428786355409439</v>
      </c>
      <c r="J401" s="97">
        <f t="shared" si="58"/>
        <v>0.82247799757673434</v>
      </c>
      <c r="K401" s="97">
        <f t="shared" si="58"/>
        <v>1.6798517489777225</v>
      </c>
      <c r="L401" s="97">
        <f t="shared" si="58"/>
        <v>2.222755916307241</v>
      </c>
      <c r="M401" s="97">
        <f t="shared" si="58"/>
        <v>0.94242092279384471</v>
      </c>
      <c r="N401" s="97">
        <f t="shared" si="58"/>
        <v>-3.2645420331928201</v>
      </c>
    </row>
    <row r="402" spans="1:14" ht="6.4" customHeight="1" x14ac:dyDescent="0.2">
      <c r="A402" s="7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</row>
    <row r="403" spans="1:14" ht="12" customHeight="1" x14ac:dyDescent="0.2">
      <c r="A403" s="83" t="s">
        <v>74</v>
      </c>
      <c r="B403" s="144" t="e">
        <f>B275/#REF!*100</f>
        <v>#REF!</v>
      </c>
      <c r="C403" s="144" t="e">
        <f>C275/#REF!*100</f>
        <v>#REF!</v>
      </c>
      <c r="D403" s="145">
        <f>D275/D$275*100</f>
        <v>100</v>
      </c>
      <c r="E403" s="145">
        <f t="shared" ref="E403:N403" si="59">E275/E$275*100</f>
        <v>100</v>
      </c>
      <c r="F403" s="145">
        <f t="shared" si="59"/>
        <v>100</v>
      </c>
      <c r="G403" s="145">
        <f t="shared" si="59"/>
        <v>100</v>
      </c>
      <c r="H403" s="145">
        <f t="shared" si="59"/>
        <v>100</v>
      </c>
      <c r="I403" s="145">
        <f t="shared" si="59"/>
        <v>100</v>
      </c>
      <c r="J403" s="145">
        <f t="shared" si="59"/>
        <v>100</v>
      </c>
      <c r="K403" s="145">
        <f t="shared" si="59"/>
        <v>100</v>
      </c>
      <c r="L403" s="145">
        <f t="shared" si="59"/>
        <v>100</v>
      </c>
      <c r="M403" s="145">
        <f t="shared" si="59"/>
        <v>100</v>
      </c>
      <c r="N403" s="145">
        <f t="shared" si="59"/>
        <v>100</v>
      </c>
    </row>
    <row r="404" spans="1:14" ht="6.4" customHeight="1" x14ac:dyDescent="0.2">
      <c r="A404" s="49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1"/>
    </row>
    <row r="405" spans="1:14" ht="12" customHeight="1" x14ac:dyDescent="0.2">
      <c r="A405" s="30" t="s">
        <v>35</v>
      </c>
    </row>
    <row r="406" spans="1:14" ht="12" customHeight="1" x14ac:dyDescent="0.2">
      <c r="A406" s="30" t="s">
        <v>36</v>
      </c>
    </row>
    <row r="407" spans="1:14" ht="12" customHeight="1" x14ac:dyDescent="0.2">
      <c r="A407" s="120"/>
      <c r="B407" s="121"/>
      <c r="C407" s="121"/>
      <c r="D407" s="121"/>
      <c r="E407" s="121"/>
      <c r="F407" s="143"/>
      <c r="G407" s="121"/>
      <c r="H407" s="121"/>
      <c r="I407" s="121"/>
      <c r="J407" s="124"/>
      <c r="K407" s="124"/>
      <c r="L407" s="124"/>
      <c r="M407" s="124"/>
      <c r="N407" s="124"/>
    </row>
    <row r="408" spans="1:14" ht="12" customHeight="1" x14ac:dyDescent="0.2">
      <c r="A408" s="146" t="s">
        <v>94</v>
      </c>
      <c r="B408" s="121"/>
      <c r="C408" s="121"/>
      <c r="D408" s="121"/>
      <c r="E408" s="121"/>
      <c r="F408" s="142"/>
      <c r="G408" s="121"/>
      <c r="H408" s="121"/>
      <c r="I408" s="121"/>
      <c r="J408" s="124"/>
      <c r="K408" s="124"/>
      <c r="L408" s="124"/>
      <c r="M408" s="124"/>
      <c r="N408" s="124"/>
    </row>
    <row r="409" spans="1:14" ht="12" customHeight="1" x14ac:dyDescent="0.2">
      <c r="A409" s="57" t="s">
        <v>1</v>
      </c>
      <c r="B409" s="63">
        <v>2006</v>
      </c>
      <c r="C409" s="64">
        <v>2007</v>
      </c>
      <c r="D409" s="65">
        <v>2008</v>
      </c>
      <c r="E409" s="64">
        <v>2009</v>
      </c>
      <c r="F409" s="65">
        <v>2010</v>
      </c>
      <c r="G409" s="64">
        <v>2011</v>
      </c>
      <c r="H409" s="65">
        <v>2012</v>
      </c>
      <c r="I409" s="64" t="s">
        <v>2</v>
      </c>
      <c r="J409" s="66" t="s">
        <v>3</v>
      </c>
      <c r="K409" s="67" t="s">
        <v>4</v>
      </c>
      <c r="L409" s="66" t="s">
        <v>5</v>
      </c>
      <c r="M409" s="66" t="s">
        <v>6</v>
      </c>
      <c r="N409" s="68" t="s">
        <v>7</v>
      </c>
    </row>
    <row r="410" spans="1:14" ht="6.4" customHeight="1" x14ac:dyDescent="0.2">
      <c r="A410" s="69"/>
      <c r="B410" s="62"/>
      <c r="C410" s="62"/>
      <c r="D410" s="70"/>
      <c r="E410" s="70"/>
      <c r="F410" s="70"/>
      <c r="G410" s="70"/>
      <c r="H410" s="70"/>
      <c r="I410" s="70"/>
      <c r="J410" s="70"/>
      <c r="K410" s="70"/>
      <c r="L410" s="71"/>
      <c r="M410" s="70"/>
      <c r="N410" s="70"/>
    </row>
    <row r="411" spans="1:14" ht="12" customHeight="1" x14ac:dyDescent="0.2">
      <c r="A411" s="72" t="s">
        <v>76</v>
      </c>
      <c r="B411" s="142">
        <f t="shared" ref="B411:N414" si="60">B252/B316*100</f>
        <v>100</v>
      </c>
      <c r="C411" s="142">
        <f t="shared" si="60"/>
        <v>103.47100946211589</v>
      </c>
      <c r="D411" s="142">
        <f t="shared" si="60"/>
        <v>113.24052387066099</v>
      </c>
      <c r="E411" s="142">
        <f t="shared" si="60"/>
        <v>117.31514582399743</v>
      </c>
      <c r="F411" s="142">
        <f t="shared" si="60"/>
        <v>117.63811530281299</v>
      </c>
      <c r="G411" s="142">
        <f t="shared" si="60"/>
        <v>118.41032671057829</v>
      </c>
      <c r="H411" s="142">
        <f t="shared" si="60"/>
        <v>116.82187523576447</v>
      </c>
      <c r="I411" s="142">
        <f t="shared" si="60"/>
        <v>117.21709757123389</v>
      </c>
      <c r="J411" s="142">
        <f t="shared" si="60"/>
        <v>118.96417797176466</v>
      </c>
      <c r="K411" s="142">
        <f t="shared" si="60"/>
        <v>119.41961672678426</v>
      </c>
      <c r="L411" s="142">
        <f t="shared" si="60"/>
        <v>120.11261526643548</v>
      </c>
      <c r="M411" s="142">
        <f t="shared" si="60"/>
        <v>121.4950714501515</v>
      </c>
      <c r="N411" s="147">
        <f t="shared" si="60"/>
        <v>124.54444702295133</v>
      </c>
    </row>
    <row r="412" spans="1:14" ht="12" customHeight="1" x14ac:dyDescent="0.2">
      <c r="A412" s="69" t="s">
        <v>77</v>
      </c>
      <c r="B412" s="143">
        <f t="shared" si="60"/>
        <v>100</v>
      </c>
      <c r="C412" s="143">
        <f t="shared" si="60"/>
        <v>104.39420308790919</v>
      </c>
      <c r="D412" s="143">
        <f t="shared" si="60"/>
        <v>113.69686005074655</v>
      </c>
      <c r="E412" s="143">
        <f t="shared" si="60"/>
        <v>121.33776745934992</v>
      </c>
      <c r="F412" s="143">
        <f t="shared" si="60"/>
        <v>121.01422190323862</v>
      </c>
      <c r="G412" s="143">
        <f t="shared" si="60"/>
        <v>120.7979513586632</v>
      </c>
      <c r="H412" s="143">
        <f t="shared" si="60"/>
        <v>118.15346270188201</v>
      </c>
      <c r="I412" s="143">
        <f t="shared" si="60"/>
        <v>119.56264770446781</v>
      </c>
      <c r="J412" s="143">
        <f t="shared" si="60"/>
        <v>119.24129949632362</v>
      </c>
      <c r="K412" s="143">
        <f t="shared" si="60"/>
        <v>118.9429604319359</v>
      </c>
      <c r="L412" s="143">
        <f t="shared" si="60"/>
        <v>118.79759738271302</v>
      </c>
      <c r="M412" s="143">
        <f t="shared" si="60"/>
        <v>122.53997290670434</v>
      </c>
      <c r="N412" s="148">
        <f t="shared" si="60"/>
        <v>121.36053219638524</v>
      </c>
    </row>
    <row r="413" spans="1:14" ht="12" customHeight="1" x14ac:dyDescent="0.2">
      <c r="A413" s="69" t="s">
        <v>53</v>
      </c>
      <c r="B413" s="143">
        <f t="shared" si="60"/>
        <v>100</v>
      </c>
      <c r="C413" s="143">
        <f t="shared" si="60"/>
        <v>102.23724773345424</v>
      </c>
      <c r="D413" s="143">
        <f t="shared" si="60"/>
        <v>112.45185229625928</v>
      </c>
      <c r="E413" s="143">
        <f t="shared" si="60"/>
        <v>111.83135170250232</v>
      </c>
      <c r="F413" s="143">
        <f t="shared" si="60"/>
        <v>112.87900709165537</v>
      </c>
      <c r="G413" s="143">
        <f t="shared" si="60"/>
        <v>114.81187843534076</v>
      </c>
      <c r="H413" s="143">
        <f t="shared" si="60"/>
        <v>114.87923213019864</v>
      </c>
      <c r="I413" s="143">
        <f t="shared" si="60"/>
        <v>113.95596281250202</v>
      </c>
      <c r="J413" s="143">
        <f t="shared" si="60"/>
        <v>118.48512152306121</v>
      </c>
      <c r="K413" s="143">
        <f t="shared" si="60"/>
        <v>119.91303939445204</v>
      </c>
      <c r="L413" s="143">
        <f t="shared" si="60"/>
        <v>121.56492849431446</v>
      </c>
      <c r="M413" s="143">
        <f t="shared" si="60"/>
        <v>120.00881422623262</v>
      </c>
      <c r="N413" s="148">
        <f>N254/N318*100</f>
        <v>127.86616736637113</v>
      </c>
    </row>
    <row r="414" spans="1:14" ht="12" customHeight="1" x14ac:dyDescent="0.2">
      <c r="A414" s="69" t="s">
        <v>78</v>
      </c>
      <c r="B414" s="143">
        <f t="shared" si="60"/>
        <v>100</v>
      </c>
      <c r="C414" s="143">
        <f t="shared" si="60"/>
        <v>103.98056785417876</v>
      </c>
      <c r="D414" s="143">
        <f t="shared" si="60"/>
        <v>118.18992788006936</v>
      </c>
      <c r="E414" s="143">
        <f t="shared" si="60"/>
        <v>128.56621732094683</v>
      </c>
      <c r="F414" s="143">
        <f t="shared" si="60"/>
        <v>124.73066658272009</v>
      </c>
      <c r="G414" s="143">
        <f t="shared" si="60"/>
        <v>126.59839580618785</v>
      </c>
      <c r="H414" s="143">
        <f t="shared" si="60"/>
        <v>122.73797507632445</v>
      </c>
      <c r="I414" s="143">
        <f t="shared" si="60"/>
        <v>120.83776736119891</v>
      </c>
      <c r="J414" s="143">
        <f t="shared" si="60"/>
        <v>123.45995574752192</v>
      </c>
      <c r="K414" s="143">
        <f t="shared" si="60"/>
        <v>124.16616613148182</v>
      </c>
      <c r="L414" s="143">
        <f t="shared" si="60"/>
        <v>126.54681757173032</v>
      </c>
      <c r="M414" s="143">
        <f t="shared" si="60"/>
        <v>126.99671794198926</v>
      </c>
      <c r="N414" s="148">
        <f t="shared" si="60"/>
        <v>127.66403630647459</v>
      </c>
    </row>
    <row r="415" spans="1:14" ht="6.4" customHeight="1" x14ac:dyDescent="0.2">
      <c r="A415" s="69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7"/>
    </row>
    <row r="416" spans="1:14" ht="12" customHeight="1" x14ac:dyDescent="0.2">
      <c r="A416" s="72" t="s">
        <v>79</v>
      </c>
      <c r="B416" s="142">
        <f t="shared" ref="B416:N418" si="61">B257/B321*100</f>
        <v>100</v>
      </c>
      <c r="C416" s="142">
        <f t="shared" si="61"/>
        <v>103.98056785417876</v>
      </c>
      <c r="D416" s="142">
        <f t="shared" si="61"/>
        <v>118.18992788006939</v>
      </c>
      <c r="E416" s="142">
        <f t="shared" si="61"/>
        <v>128.56621732094683</v>
      </c>
      <c r="F416" s="142">
        <f t="shared" si="61"/>
        <v>124.73066658272012</v>
      </c>
      <c r="G416" s="142">
        <f t="shared" si="61"/>
        <v>126.59839580618785</v>
      </c>
      <c r="H416" s="142">
        <f t="shared" si="61"/>
        <v>122.73797507632445</v>
      </c>
      <c r="I416" s="142">
        <f t="shared" si="61"/>
        <v>120.83776736119891</v>
      </c>
      <c r="J416" s="142">
        <f t="shared" si="61"/>
        <v>123.45995574752192</v>
      </c>
      <c r="K416" s="142">
        <f t="shared" si="61"/>
        <v>124.16616613148183</v>
      </c>
      <c r="L416" s="142">
        <f t="shared" si="61"/>
        <v>126.54681757173032</v>
      </c>
      <c r="M416" s="142">
        <f t="shared" si="61"/>
        <v>126.99671794198923</v>
      </c>
      <c r="N416" s="147">
        <f t="shared" si="61"/>
        <v>127.6640363064746</v>
      </c>
    </row>
    <row r="417" spans="1:14" ht="12" customHeight="1" x14ac:dyDescent="0.2">
      <c r="A417" s="69" t="s">
        <v>80</v>
      </c>
      <c r="B417" s="143">
        <f t="shared" si="61"/>
        <v>100</v>
      </c>
      <c r="C417" s="143">
        <f t="shared" si="61"/>
        <v>103.98056785417876</v>
      </c>
      <c r="D417" s="143">
        <f t="shared" si="61"/>
        <v>118.18992788006936</v>
      </c>
      <c r="E417" s="143">
        <f t="shared" si="61"/>
        <v>128.56621732094683</v>
      </c>
      <c r="F417" s="143">
        <f t="shared" si="61"/>
        <v>124.73066658272009</v>
      </c>
      <c r="G417" s="143">
        <f t="shared" si="61"/>
        <v>126.59839580618785</v>
      </c>
      <c r="H417" s="143">
        <f t="shared" si="61"/>
        <v>122.73797507632445</v>
      </c>
      <c r="I417" s="143">
        <f t="shared" si="61"/>
        <v>120.83776736119891</v>
      </c>
      <c r="J417" s="143">
        <f t="shared" si="61"/>
        <v>123.45995574752192</v>
      </c>
      <c r="K417" s="143">
        <f t="shared" si="61"/>
        <v>124.16616613148182</v>
      </c>
      <c r="L417" s="143">
        <f t="shared" si="61"/>
        <v>126.54681757173032</v>
      </c>
      <c r="M417" s="143">
        <f t="shared" si="61"/>
        <v>126.99671794198926</v>
      </c>
      <c r="N417" s="148">
        <f t="shared" si="61"/>
        <v>127.66403630647459</v>
      </c>
    </row>
    <row r="418" spans="1:14" ht="12" customHeight="1" x14ac:dyDescent="0.2">
      <c r="A418" s="69" t="s">
        <v>45</v>
      </c>
      <c r="B418" s="143">
        <f t="shared" si="61"/>
        <v>100</v>
      </c>
      <c r="C418" s="143">
        <f t="shared" si="61"/>
        <v>103.98056785417876</v>
      </c>
      <c r="D418" s="143">
        <f t="shared" si="61"/>
        <v>118.18992788006936</v>
      </c>
      <c r="E418" s="143">
        <f t="shared" si="61"/>
        <v>128.56621732094683</v>
      </c>
      <c r="F418" s="143">
        <f t="shared" si="61"/>
        <v>124.73066658272009</v>
      </c>
      <c r="G418" s="143">
        <f t="shared" si="61"/>
        <v>126.59839580618785</v>
      </c>
      <c r="H418" s="143">
        <f t="shared" si="61"/>
        <v>122.73797507632445</v>
      </c>
      <c r="I418" s="143">
        <f t="shared" si="61"/>
        <v>120.83776736119891</v>
      </c>
      <c r="J418" s="143">
        <f t="shared" si="61"/>
        <v>123.45995574752192</v>
      </c>
      <c r="K418" s="143">
        <f t="shared" si="61"/>
        <v>124.16616613148182</v>
      </c>
      <c r="L418" s="143">
        <f t="shared" si="61"/>
        <v>126.54681757173032</v>
      </c>
      <c r="M418" s="143">
        <f t="shared" si="61"/>
        <v>126.99671794198926</v>
      </c>
      <c r="N418" s="148">
        <f t="shared" si="61"/>
        <v>127.66403630647459</v>
      </c>
    </row>
    <row r="419" spans="1:14" ht="6.4" customHeight="1" x14ac:dyDescent="0.2">
      <c r="A419" s="75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7"/>
    </row>
    <row r="420" spans="1:14" ht="12" customHeight="1" x14ac:dyDescent="0.2">
      <c r="A420" s="76" t="s">
        <v>81</v>
      </c>
      <c r="B420" s="142">
        <f t="shared" ref="B420:N420" si="62">B261/B325*100</f>
        <v>99.999999999999972</v>
      </c>
      <c r="C420" s="142">
        <f t="shared" si="62"/>
        <v>-224.38081361948986</v>
      </c>
      <c r="D420" s="142">
        <f t="shared" si="62"/>
        <v>155.03398778669441</v>
      </c>
      <c r="E420" s="142">
        <f t="shared" si="62"/>
        <v>94.914828858251155</v>
      </c>
      <c r="F420" s="142">
        <f t="shared" si="62"/>
        <v>140.87001778615468</v>
      </c>
      <c r="G420" s="142">
        <f t="shared" si="62"/>
        <v>15.665359632569217</v>
      </c>
      <c r="H420" s="142">
        <f t="shared" si="62"/>
        <v>121.85435922450239</v>
      </c>
      <c r="I420" s="142">
        <f t="shared" si="62"/>
        <v>113.71018310146034</v>
      </c>
      <c r="J420" s="142">
        <f t="shared" si="62"/>
        <v>103.3801173447505</v>
      </c>
      <c r="K420" s="142">
        <f t="shared" si="62"/>
        <v>123.44370913838993</v>
      </c>
      <c r="L420" s="142">
        <f t="shared" si="62"/>
        <v>125.79536685924101</v>
      </c>
      <c r="M420" s="142">
        <f t="shared" si="62"/>
        <v>124.22990145176142</v>
      </c>
      <c r="N420" s="147">
        <f t="shared" si="62"/>
        <v>127.66403630647459</v>
      </c>
    </row>
    <row r="421" spans="1:14" ht="6.4" customHeight="1" x14ac:dyDescent="0.2">
      <c r="A421" s="78">
        <v>5.0000000000000001E-3</v>
      </c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7"/>
    </row>
    <row r="422" spans="1:14" ht="12" customHeight="1" x14ac:dyDescent="0.2">
      <c r="A422" s="72" t="s">
        <v>82</v>
      </c>
      <c r="B422" s="142">
        <f t="shared" ref="B422:N424" si="63">B263/B327*100</f>
        <v>100</v>
      </c>
      <c r="C422" s="142">
        <f t="shared" si="63"/>
        <v>113.53551033970319</v>
      </c>
      <c r="D422" s="142">
        <f t="shared" si="63"/>
        <v>127.00880498010503</v>
      </c>
      <c r="E422" s="142">
        <f t="shared" si="63"/>
        <v>121.47539096861124</v>
      </c>
      <c r="F422" s="142">
        <f t="shared" si="63"/>
        <v>125.74816607279008</v>
      </c>
      <c r="G422" s="142">
        <f t="shared" si="63"/>
        <v>142.89398585985944</v>
      </c>
      <c r="H422" s="142">
        <f t="shared" si="63"/>
        <v>122.66050446118655</v>
      </c>
      <c r="I422" s="142">
        <f t="shared" si="63"/>
        <v>119.91447656845506</v>
      </c>
      <c r="J422" s="142">
        <f t="shared" si="63"/>
        <v>130.17139529804214</v>
      </c>
      <c r="K422" s="142">
        <f t="shared" si="63"/>
        <v>128.85876357451775</v>
      </c>
      <c r="L422" s="142">
        <f t="shared" si="63"/>
        <v>137.06932854330557</v>
      </c>
      <c r="M422" s="142">
        <f t="shared" si="63"/>
        <v>152.57282665242391</v>
      </c>
      <c r="N422" s="142">
        <f t="shared" si="63"/>
        <v>135.34790351392076</v>
      </c>
    </row>
    <row r="423" spans="1:14" ht="12" customHeight="1" x14ac:dyDescent="0.2">
      <c r="A423" s="69" t="s">
        <v>83</v>
      </c>
      <c r="B423" s="143">
        <f t="shared" si="63"/>
        <v>100</v>
      </c>
      <c r="C423" s="143">
        <f t="shared" si="63"/>
        <v>123.69610513649035</v>
      </c>
      <c r="D423" s="143">
        <f t="shared" si="63"/>
        <v>140.19266071842574</v>
      </c>
      <c r="E423" s="143">
        <f t="shared" si="63"/>
        <v>111.21861466005332</v>
      </c>
      <c r="F423" s="143">
        <f t="shared" si="63"/>
        <v>127.70071707024569</v>
      </c>
      <c r="G423" s="143">
        <f t="shared" si="63"/>
        <v>170.25340697662503</v>
      </c>
      <c r="H423" s="143">
        <f t="shared" si="63"/>
        <v>122.53727465628282</v>
      </c>
      <c r="I423" s="143">
        <f t="shared" si="63"/>
        <v>118.33692276881682</v>
      </c>
      <c r="J423" s="143">
        <f t="shared" si="63"/>
        <v>138.42064177680601</v>
      </c>
      <c r="K423" s="143">
        <f t="shared" si="63"/>
        <v>136.16324449897311</v>
      </c>
      <c r="L423" s="143">
        <f t="shared" si="63"/>
        <v>163.81035528883572</v>
      </c>
      <c r="M423" s="143">
        <f t="shared" si="63"/>
        <v>187.80461556756856</v>
      </c>
      <c r="N423" s="143">
        <f t="shared" si="63"/>
        <v>146.97475033286221</v>
      </c>
    </row>
    <row r="424" spans="1:14" ht="12" customHeight="1" x14ac:dyDescent="0.2">
      <c r="A424" s="69" t="s">
        <v>84</v>
      </c>
      <c r="B424" s="143">
        <f t="shared" si="63"/>
        <v>100</v>
      </c>
      <c r="C424" s="143">
        <f t="shared" si="63"/>
        <v>103.98056785417876</v>
      </c>
      <c r="D424" s="143">
        <f t="shared" si="63"/>
        <v>118.18992788006936</v>
      </c>
      <c r="E424" s="143">
        <f t="shared" si="63"/>
        <v>128.56621732094683</v>
      </c>
      <c r="F424" s="143">
        <f t="shared" si="63"/>
        <v>124.73066658272009</v>
      </c>
      <c r="G424" s="143">
        <f t="shared" si="63"/>
        <v>126.59839580618785</v>
      </c>
      <c r="H424" s="143">
        <f t="shared" si="63"/>
        <v>122.73797507632445</v>
      </c>
      <c r="I424" s="143">
        <f t="shared" si="63"/>
        <v>120.83776736119891</v>
      </c>
      <c r="J424" s="143">
        <f t="shared" si="63"/>
        <v>123.45995574752192</v>
      </c>
      <c r="K424" s="143">
        <f t="shared" si="63"/>
        <v>124.16616613148182</v>
      </c>
      <c r="L424" s="143">
        <f t="shared" si="63"/>
        <v>126.54681757173032</v>
      </c>
      <c r="M424" s="143">
        <f t="shared" si="63"/>
        <v>126.99671794198926</v>
      </c>
      <c r="N424" s="143">
        <f t="shared" si="63"/>
        <v>127.66403630647459</v>
      </c>
    </row>
    <row r="425" spans="1:14" ht="6.4" customHeight="1" x14ac:dyDescent="0.2">
      <c r="A425" s="69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</row>
    <row r="426" spans="1:14" ht="12" customHeight="1" x14ac:dyDescent="0.2">
      <c r="A426" s="72" t="s">
        <v>85</v>
      </c>
      <c r="B426" s="142">
        <f t="shared" ref="B426:N428" si="64">B267/B331*100</f>
        <v>100</v>
      </c>
      <c r="C426" s="142">
        <f t="shared" si="64"/>
        <v>103.98056785417876</v>
      </c>
      <c r="D426" s="142">
        <f t="shared" si="64"/>
        <v>118.18992788006936</v>
      </c>
      <c r="E426" s="142">
        <f t="shared" si="64"/>
        <v>128.56621732094681</v>
      </c>
      <c r="F426" s="142">
        <f t="shared" si="64"/>
        <v>124.73066658272009</v>
      </c>
      <c r="G426" s="142">
        <f t="shared" si="64"/>
        <v>126.59839580618785</v>
      </c>
      <c r="H426" s="142">
        <f t="shared" si="64"/>
        <v>122.73797507632445</v>
      </c>
      <c r="I426" s="142">
        <f t="shared" si="64"/>
        <v>120.83776736119893</v>
      </c>
      <c r="J426" s="142">
        <f t="shared" si="64"/>
        <v>123.45995574752192</v>
      </c>
      <c r="K426" s="142">
        <f t="shared" si="64"/>
        <v>124.16616613148182</v>
      </c>
      <c r="L426" s="142">
        <f t="shared" si="64"/>
        <v>126.54681757173032</v>
      </c>
      <c r="M426" s="142">
        <f t="shared" si="64"/>
        <v>126.99671794198926</v>
      </c>
      <c r="N426" s="142">
        <f t="shared" si="64"/>
        <v>127.66403630647459</v>
      </c>
    </row>
    <row r="427" spans="1:14" ht="12" customHeight="1" x14ac:dyDescent="0.2">
      <c r="A427" s="69" t="s">
        <v>83</v>
      </c>
      <c r="B427" s="143">
        <f t="shared" si="64"/>
        <v>100</v>
      </c>
      <c r="C427" s="143">
        <f t="shared" si="64"/>
        <v>103.98056785417876</v>
      </c>
      <c r="D427" s="143">
        <f t="shared" si="64"/>
        <v>118.18992788006936</v>
      </c>
      <c r="E427" s="143">
        <f t="shared" si="64"/>
        <v>128.56621732094683</v>
      </c>
      <c r="F427" s="143">
        <f t="shared" si="64"/>
        <v>124.73066658272009</v>
      </c>
      <c r="G427" s="143">
        <f t="shared" si="64"/>
        <v>126.59839580618784</v>
      </c>
      <c r="H427" s="143">
        <f t="shared" si="64"/>
        <v>122.73797507632445</v>
      </c>
      <c r="I427" s="143">
        <f t="shared" si="64"/>
        <v>120.83776736119891</v>
      </c>
      <c r="J427" s="143">
        <f t="shared" si="64"/>
        <v>123.45995574752192</v>
      </c>
      <c r="K427" s="143">
        <f t="shared" si="64"/>
        <v>124.16616613148182</v>
      </c>
      <c r="L427" s="143">
        <f t="shared" si="64"/>
        <v>126.54681757173032</v>
      </c>
      <c r="M427" s="143">
        <f t="shared" si="64"/>
        <v>126.99671794198926</v>
      </c>
      <c r="N427" s="143">
        <f>N268/N332*100</f>
        <v>127.66403630647459</v>
      </c>
    </row>
    <row r="428" spans="1:14" ht="12" customHeight="1" x14ac:dyDescent="0.2">
      <c r="A428" s="69" t="s">
        <v>84</v>
      </c>
      <c r="B428" s="143">
        <f t="shared" si="64"/>
        <v>100</v>
      </c>
      <c r="C428" s="143">
        <f t="shared" si="64"/>
        <v>103.98056785417876</v>
      </c>
      <c r="D428" s="143">
        <f t="shared" si="64"/>
        <v>118.18992788006936</v>
      </c>
      <c r="E428" s="143">
        <f t="shared" si="64"/>
        <v>128.56621732094683</v>
      </c>
      <c r="F428" s="143">
        <f t="shared" si="64"/>
        <v>124.73066658272009</v>
      </c>
      <c r="G428" s="143">
        <f t="shared" si="64"/>
        <v>126.59839580618785</v>
      </c>
      <c r="H428" s="143">
        <f t="shared" si="64"/>
        <v>122.73797507632445</v>
      </c>
      <c r="I428" s="143">
        <f t="shared" si="64"/>
        <v>120.83776736119891</v>
      </c>
      <c r="J428" s="143">
        <f t="shared" si="64"/>
        <v>123.45995574752192</v>
      </c>
      <c r="K428" s="143">
        <f t="shared" si="64"/>
        <v>124.16616613148182</v>
      </c>
      <c r="L428" s="143">
        <f t="shared" si="64"/>
        <v>126.54681757173032</v>
      </c>
      <c r="M428" s="143">
        <f t="shared" si="64"/>
        <v>126.99671794198926</v>
      </c>
      <c r="N428" s="143">
        <f t="shared" si="64"/>
        <v>127.66403630647459</v>
      </c>
    </row>
    <row r="429" spans="1:14" ht="6.4" customHeight="1" x14ac:dyDescent="0.2">
      <c r="A429" s="69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</row>
    <row r="430" spans="1:14" ht="12" customHeight="1" x14ac:dyDescent="0.2">
      <c r="A430" s="79" t="s">
        <v>86</v>
      </c>
      <c r="B430" s="149">
        <f t="shared" ref="B430:N430" si="65">B271/B335*100</f>
        <v>100</v>
      </c>
      <c r="C430" s="149">
        <f t="shared" si="65"/>
        <v>101.9492843432769</v>
      </c>
      <c r="D430" s="149">
        <f t="shared" si="65"/>
        <v>116.49172560155688</v>
      </c>
      <c r="E430" s="149">
        <f t="shared" si="65"/>
        <v>130.11413991126187</v>
      </c>
      <c r="F430" s="149">
        <f t="shared" si="65"/>
        <v>124.54436299088565</v>
      </c>
      <c r="G430" s="149">
        <f t="shared" si="65"/>
        <v>123.82706012988946</v>
      </c>
      <c r="H430" s="149">
        <f t="shared" si="65"/>
        <v>122.75199433510551</v>
      </c>
      <c r="I430" s="149">
        <f t="shared" si="65"/>
        <v>120.97365691733711</v>
      </c>
      <c r="J430" s="149">
        <f t="shared" si="65"/>
        <v>122.51134650664541</v>
      </c>
      <c r="K430" s="149">
        <f t="shared" si="65"/>
        <v>123.40101543673796</v>
      </c>
      <c r="L430" s="149">
        <f t="shared" si="65"/>
        <v>124.51138100379866</v>
      </c>
      <c r="M430" s="149">
        <f t="shared" si="65"/>
        <v>123.31231664534006</v>
      </c>
      <c r="N430" s="149">
        <f t="shared" si="65"/>
        <v>126.78804169287329</v>
      </c>
    </row>
    <row r="431" spans="1:14" ht="6.4" customHeight="1" x14ac:dyDescent="0.2">
      <c r="A431" s="79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8"/>
    </row>
    <row r="432" spans="1:14" ht="12" customHeight="1" x14ac:dyDescent="0.2">
      <c r="A432" s="69" t="s">
        <v>87</v>
      </c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8"/>
    </row>
    <row r="433" spans="1:14" ht="6.4" customHeight="1" x14ac:dyDescent="0.2">
      <c r="A433" s="7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</row>
    <row r="434" spans="1:14" ht="12" customHeight="1" x14ac:dyDescent="0.2">
      <c r="A434" s="83" t="s">
        <v>74</v>
      </c>
      <c r="B434" s="145">
        <f t="shared" ref="B434:N434" si="66">B275/B339*100</f>
        <v>100</v>
      </c>
      <c r="C434" s="145">
        <f t="shared" si="66"/>
        <v>106.14872058533733</v>
      </c>
      <c r="D434" s="145">
        <f t="shared" si="66"/>
        <v>114.97749737989101</v>
      </c>
      <c r="E434" s="145">
        <f t="shared" si="66"/>
        <v>115.1726687418749</v>
      </c>
      <c r="F434" s="145">
        <f t="shared" si="66"/>
        <v>116.52991557008366</v>
      </c>
      <c r="G434" s="145">
        <f t="shared" si="66"/>
        <v>118.71814788649537</v>
      </c>
      <c r="H434" s="145">
        <f t="shared" si="66"/>
        <v>118.2485026281941</v>
      </c>
      <c r="I434" s="145">
        <f t="shared" si="66"/>
        <v>118.40893489364251</v>
      </c>
      <c r="J434" s="145">
        <f t="shared" si="66"/>
        <v>123.98065000113012</v>
      </c>
      <c r="K434" s="145">
        <f t="shared" si="66"/>
        <v>128.30031654157631</v>
      </c>
      <c r="L434" s="145">
        <f t="shared" si="66"/>
        <v>128.52039646488569</v>
      </c>
      <c r="M434" s="145">
        <f t="shared" si="66"/>
        <v>129.73881420202943</v>
      </c>
      <c r="N434" s="145">
        <f t="shared" si="66"/>
        <v>136.6730703347022</v>
      </c>
    </row>
    <row r="435" spans="1:14" ht="6.4" customHeight="1" x14ac:dyDescent="0.2">
      <c r="A435" s="49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1"/>
    </row>
    <row r="436" spans="1:14" ht="12" customHeight="1" x14ac:dyDescent="0.2">
      <c r="A436" s="30" t="s">
        <v>35</v>
      </c>
    </row>
    <row r="437" spans="1:14" ht="12" customHeight="1" x14ac:dyDescent="0.2">
      <c r="A437" s="30" t="s">
        <v>36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&amp;L&amp;8Kiribati GDP estimates 2008–2018&amp;R&amp;8Page &amp;P</oddFooter>
  </headerFooter>
  <rowBreaks count="10" manualBreakCount="10">
    <brk id="133" max="16383" man="1"/>
    <brk id="162" max="16383" man="1"/>
    <brk id="192" max="16383" man="1"/>
    <brk id="221" max="16383" man="1"/>
    <brk id="247" max="16383" man="1"/>
    <brk id="280" max="16383" man="1"/>
    <brk id="311" max="16383" man="1"/>
    <brk id="344" max="16383" man="1"/>
    <brk id="375" max="16383" man="1"/>
    <brk id="40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numbers</vt:lpstr>
      <vt:lpstr>'2018 numbers'!Print_Area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Tiriara Ikam</dc:creator>
  <cp:lastModifiedBy>Tiriara Ikam</cp:lastModifiedBy>
  <dcterms:created xsi:type="dcterms:W3CDTF">2019-11-17T21:41:14Z</dcterms:created>
  <dcterms:modified xsi:type="dcterms:W3CDTF">2019-11-17T21:48:03Z</dcterms:modified>
</cp:coreProperties>
</file>